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5195" windowHeight="9210" activeTab="2"/>
  </bookViews>
  <sheets>
    <sheet name="Příloha č. 1" sheetId="1" r:id="rId1"/>
    <sheet name="Příloha č. 2" sheetId="4" r:id="rId2"/>
    <sheet name="Příloha  č. 3" sheetId="5" r:id="rId3"/>
  </sheets>
  <definedNames>
    <definedName name="_xlnm.Print_Area" localSheetId="0">'Příloha č. 1'!$A$1:$E$1453</definedName>
    <definedName name="_xlnm.Print_Area" localSheetId="1">'Příloha č. 2'!$A$1:$E$85</definedName>
  </definedNames>
  <calcPr calcId="145621"/>
</workbook>
</file>

<file path=xl/calcChain.xml><?xml version="1.0" encoding="utf-8"?>
<calcChain xmlns="http://schemas.openxmlformats.org/spreadsheetml/2006/main">
  <c r="B55" i="5" l="1"/>
  <c r="B57" i="5" s="1"/>
  <c r="C54" i="5"/>
  <c r="C52" i="5"/>
  <c r="C51" i="5"/>
  <c r="C50" i="5"/>
  <c r="C49" i="5"/>
  <c r="C48" i="5"/>
  <c r="C44" i="5"/>
  <c r="C42" i="5"/>
  <c r="C38" i="5"/>
  <c r="C36" i="5"/>
  <c r="C34" i="5"/>
  <c r="C33" i="5"/>
  <c r="C55" i="5" s="1"/>
  <c r="C57" i="5" s="1"/>
  <c r="B28" i="5"/>
  <c r="B30" i="5" s="1"/>
  <c r="C27" i="5"/>
  <c r="C25" i="5"/>
  <c r="C24" i="5"/>
  <c r="C23" i="5"/>
  <c r="C22" i="5"/>
  <c r="C21" i="5"/>
  <c r="C17" i="5"/>
  <c r="C15" i="5"/>
  <c r="C14" i="5"/>
  <c r="C12" i="5"/>
  <c r="C10" i="5"/>
  <c r="C6" i="5"/>
  <c r="C28" i="5" s="1"/>
  <c r="C30" i="5" s="1"/>
  <c r="E84" i="4"/>
  <c r="E77" i="4"/>
  <c r="E70" i="4"/>
  <c r="E45" i="4"/>
  <c r="E38" i="4"/>
  <c r="E22" i="4"/>
  <c r="E15" i="4"/>
  <c r="E1452" i="1"/>
  <c r="E1432" i="1"/>
  <c r="E1424" i="1"/>
  <c r="E1398" i="1"/>
  <c r="E1391" i="1"/>
  <c r="E1373" i="1"/>
  <c r="E1363" i="1"/>
  <c r="E1338" i="1"/>
  <c r="E1317" i="1"/>
  <c r="E1301" i="1"/>
  <c r="E1293" i="1"/>
  <c r="E1275" i="1"/>
  <c r="E1256" i="1"/>
  <c r="E1235" i="1"/>
  <c r="E1219" i="1"/>
  <c r="E1213" i="1"/>
  <c r="E1191" i="1"/>
  <c r="E1159" i="1"/>
  <c r="E1152" i="1"/>
  <c r="E1144" i="1"/>
  <c r="E1125" i="1"/>
  <c r="G1124" i="1"/>
  <c r="G1123" i="1"/>
  <c r="E1119" i="1"/>
  <c r="E1099" i="1"/>
  <c r="G1098" i="1"/>
  <c r="G1097" i="1"/>
  <c r="E1093" i="1"/>
  <c r="E1085" i="1"/>
  <c r="E1080" i="1"/>
  <c r="E1059" i="1"/>
  <c r="E1038" i="1"/>
  <c r="E1031" i="1"/>
  <c r="E1015" i="1"/>
  <c r="E992" i="1"/>
  <c r="E975" i="1"/>
  <c r="E968" i="1"/>
  <c r="E961" i="1"/>
  <c r="E932" i="1"/>
  <c r="E912" i="1"/>
  <c r="E892" i="1"/>
  <c r="E883" i="1"/>
  <c r="E865" i="1"/>
  <c r="E850" i="1"/>
  <c r="E827" i="1"/>
  <c r="E814" i="1"/>
  <c r="E796" i="1"/>
  <c r="E788" i="1"/>
  <c r="E771" i="1"/>
  <c r="E763" i="1"/>
  <c r="E745" i="1"/>
  <c r="E726" i="1"/>
  <c r="E719" i="1"/>
  <c r="E702" i="1"/>
  <c r="E695" i="1"/>
  <c r="E661" i="1"/>
  <c r="E654" i="1"/>
  <c r="E632" i="1"/>
  <c r="E622" i="1"/>
  <c r="E602" i="1"/>
  <c r="E594" i="1"/>
  <c r="E564" i="1"/>
  <c r="E401" i="1"/>
  <c r="E380" i="1"/>
  <c r="E373" i="1"/>
  <c r="E347" i="1"/>
  <c r="E339" i="1"/>
  <c r="E329" i="1"/>
  <c r="G347" i="1" s="1"/>
  <c r="E321" i="1"/>
  <c r="E309" i="1"/>
  <c r="G321" i="1" s="1"/>
  <c r="E290" i="1"/>
  <c r="E280" i="1"/>
  <c r="E251" i="1"/>
  <c r="E229" i="1"/>
  <c r="E205" i="1"/>
  <c r="E185" i="1"/>
  <c r="E165" i="1"/>
  <c r="E151" i="1"/>
  <c r="E131" i="1"/>
  <c r="E123" i="1"/>
  <c r="E99" i="1"/>
  <c r="E92" i="1"/>
  <c r="E69" i="1"/>
  <c r="E53" i="1"/>
  <c r="E41" i="1"/>
  <c r="E25" i="1"/>
  <c r="E17" i="1"/>
</calcChain>
</file>

<file path=xl/comments1.xml><?xml version="1.0" encoding="utf-8"?>
<comments xmlns="http://schemas.openxmlformats.org/spreadsheetml/2006/main">
  <authors>
    <author>Navrátilová Lenka</author>
    <author>navratiloval</author>
  </authors>
  <commentList>
    <comment ref="C3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318+8619 daň z příjmu právnických osob za kraj
</t>
        </r>
      </text>
    </comment>
    <comment ref="C5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101+193 z
153+69 z
</t>
        </r>
      </text>
    </comment>
    <comment ref="C6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181+150 odvod rozp.kázeň GG
332+3 odvod rozp.kázeň š
483+3 odvod rozp.kázeň GG
485+20551 odvod Veolia
</t>
        </r>
      </text>
    </comment>
    <comment ref="C7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246+160 (90prodej+65pojistné)
</t>
        </r>
      </text>
    </comment>
    <comment ref="C10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34+5 š do rez
35-600 z inv
80+500 k do rez
81-480 š z inv
162+320 k do rez
195+4599 d do rez
251+328 z do rez
258+3198 d do rez
289+715 d do rez
290-200 sníž š
333+1000 š z inv do pr
365+210 k do rez
366-100 š inv
422+12021 d do rez
423+200 š z inv na inv
428+1100 k do rez
470+60 š z inv
</t>
        </r>
      </text>
    </comment>
    <comment ref="C11" authorId="0">
      <text>
        <r>
          <rPr>
            <b/>
            <sz val="8"/>
            <color indexed="81"/>
            <rFont val="Tahoma"/>
            <charset val="1"/>
          </rPr>
          <t>Navrátilová Lenka:</t>
        </r>
        <r>
          <rPr>
            <sz val="8"/>
            <color indexed="81"/>
            <rFont val="Tahoma"/>
            <charset val="1"/>
          </rPr>
          <t xml:space="preserve">
360+12 konsolidace
419+511 zapojení zůst r. 2010
</t>
        </r>
      </text>
    </comment>
    <comment ref="C12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369+23239 zapojení přebytku
457+798 vratky z r. 2010 Náměšť
496+198 vratka z r. 2010 Rájec
</t>
        </r>
      </text>
    </comment>
    <comment ref="C14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79+10 poj š
120+19 poj š
154+523 ref KŘ
180+2 dobropis GG
193+32 poj kraj z
246+160 (90prodej+65pojistné)
288+2000 česká olymp.+400 obec Prostějov
331+2000 ČOV olymp.
498+1215 obce na inv a rez</t>
        </r>
      </text>
    </comment>
    <comment ref="C15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9+132000
31+4716071
76+1366
77+300
78+173
104+4566
110+54570
185+3987
186+2500
232+7818
239+5103
254+56
278+435
315+788
319+597
357+58950
367+82
413+15
459+102
460+5767
</t>
        </r>
      </text>
    </comment>
    <comment ref="C16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56+2400 (s+z)
187+2000 (s+z)
192+464
322+1500 (s+z)
</t>
        </r>
      </text>
    </comment>
    <comment ref="C17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105+42
117+514
157+1486
159+422
233+42
249+1122
283+1439
284+4884
326+441
411+90
412+421
461+467
</t>
        </r>
      </text>
    </comment>
    <comment ref="C18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279+6
282+998
361+50
</t>
        </r>
      </text>
    </comment>
    <comment ref="C19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54+170
116+23
321+18
327+120
355+7
409+998
410+27
</t>
        </r>
      </text>
    </comment>
    <comment ref="C20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109+208570
</t>
        </r>
      </text>
    </comment>
    <comment ref="C21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27+30 volby
106+181 sčítání
112+30 volby
131+895 zahraniční spolupráce
156+5381 hasiči
285+47 lim k
320+30 volby
360+450 koor
398+107 radon osr
469-50
472+18269 povodně do rez
</t>
        </r>
      </text>
    </comment>
    <comment ref="C22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188+715
287+1389
330+3336
402+926 do rez
415+12021
463+29245
468+1096
</t>
        </r>
      </text>
    </comment>
    <comment ref="C23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55+166
158+320 EHP
189+4599 NF
196+22823 SFDI
324+210 EHP
325+485 EK
359+165 NF
420-82 viz RZ 325 EK
467+4541
</t>
        </r>
      </text>
    </comment>
    <comment ref="C24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10+414310 zůst. EIB
118+14427 zůst. KB
149-346 snížení zůstatku EIB
489+87557 3.tranše úvěru KB</t>
        </r>
      </text>
    </comment>
    <comment ref="C25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17+895
18+38072
19+11709
20+17769
21+114601
22+1741
23+974
24+1041
25+5767
26+795
32+195
33+2
57+386
102+460
103+1012
108+168
111+2040
114+301
115+3250
119+7
123+2104
160+126
161+320
190+57392
191+19131
230+138
231+485
240+14492
280+3038
281+1225
323+379
328+22
329+6193
356+14948
362+10
363+375 dotace do rez
364+469
397+13193
401+23557
407+485 ref
406+1052
408+1091
414+700
416+1127
417+8288
418+4753
456+13030
458+407
462+599
465+1786
466+764
492+626
464+1649
495+731
500+2076
</t>
        </r>
      </text>
    </comment>
    <comment ref="C27" authorId="1">
      <text>
        <r>
          <rPr>
            <b/>
            <sz val="8"/>
            <color indexed="81"/>
            <rFont val="Tahoma"/>
            <family val="2"/>
            <charset val="238"/>
          </rPr>
          <t xml:space="preserve">navratiloval:
</t>
        </r>
        <r>
          <rPr>
            <sz val="8"/>
            <color indexed="81"/>
            <rFont val="Tahoma"/>
            <family val="2"/>
            <charset val="238"/>
          </rPr>
          <t xml:space="preserve">52+1635 depozita
100+33 obce FV MK, MF
151+3
152+915
118+342 PO z do rez KB
178+1091 MF
194+1716 FV školáci
370+100729 zapojení přebytku
489-342 vratka z snížení
497+173 obec Bouzov FV ž
</t>
        </r>
      </text>
    </comment>
    <comment ref="C29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360+navýš. SF pol. 5342 a 4134</t>
        </r>
      </text>
    </comment>
    <comment ref="C33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34+5 odvod š do rez
154+523 ref KŘ
162+320 odvod k do rez
193+32 poj kraj z
195+4599 odvod d do rez
251+328 z do rez
258+3198 d do rez
246+160 (90prodej+65pojistné)
288+2000 česká olymp.+400 obec Prostějov
318+8619 daň z příjmu právnických osob za kraj
331+2000 ČOV olymp.
363+375 dotace do rez
365+210 k do rez
366-100 š inv
402+926 do rez
407+485 ref
422+12021 d do rez
428+1100 k do rez
472+18269 povodně do rez
485+20551 odvod Veolia
497+173 obec Bouzov FV ž
498+1181 obce do rez</t>
        </r>
      </text>
    </comment>
    <comment ref="C34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34+5
79+10 poj š
80+500 k do rez
101+193 z náj
120+19 poj š
153+69 z náj
289+715 odvod d do rez
290-200 odvod sníž š
333+1000 š z inv do pr
470+60 š z inv</t>
        </r>
      </text>
    </comment>
    <comment ref="C35" authorId="0">
      <text>
        <r>
          <rPr>
            <b/>
            <sz val="8"/>
            <color indexed="81"/>
            <rFont val="Tahoma"/>
            <charset val="1"/>
          </rPr>
          <t>Navrátilová Lenka:</t>
        </r>
        <r>
          <rPr>
            <sz val="8"/>
            <color indexed="81"/>
            <rFont val="Tahoma"/>
            <charset val="1"/>
          </rPr>
          <t xml:space="preserve">
360+12 konsolidace
419+511 zapojení zůst r. 2010</t>
        </r>
      </text>
    </comment>
    <comment ref="C36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369+23239 zapojení přebytku
457+798 vratky z r. 2010 Náměšť
496+198 vratka z r. 2010 Rájec</t>
        </r>
      </text>
    </comment>
    <comment ref="C38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35-600 odvod z inv
81-480 š odvod z inv
423+200 š z inv na inv
498+34 obec na inv
</t>
        </r>
      </text>
    </comment>
    <comment ref="C42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9+132000
31+4716071
76+1366
77+300
78+173
104+4566
110+54570
185+3987
186+2500
232+7818
239+5103
254+56
278+435
315+788
319+597
357+58950
367+82
413+15
459+102
460+5767
</t>
        </r>
      </text>
    </comment>
    <comment ref="C43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56+2400(s+z)
187+2000 (s+z)
192+464
322+1500 (s+z)</t>
        </r>
      </text>
    </comment>
    <comment ref="C44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105+42
117+514
157+1486
159+422
233+42
249+1122
283+1439
284+4884
326+441
411+90
412+421
461+467</t>
        </r>
      </text>
    </comment>
    <comment ref="C4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279+6
282+998
361+50</t>
        </r>
      </text>
    </comment>
    <comment ref="C46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54+170
116+23
321+18
327+120
355+7
409+998
410+27
</t>
        </r>
      </text>
    </comment>
    <comment ref="C47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109+208570</t>
        </r>
      </text>
    </comment>
    <comment ref="C48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27+30 volby
106+181 sčítání
112+30 volby
131+895 zahraniční spolupráce
156+5381 hasiči
285+47 lim k
320+30 volby
360+450 koor
398+107 radon osr
469-50
</t>
        </r>
      </text>
    </comment>
    <comment ref="C49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188+715
287+1389
330+3336
415+12021
463+29245
468+1096</t>
        </r>
      </text>
    </comment>
    <comment ref="C50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55+166
158+320 EHP
189+4599 NF
196+22823 SFDI
324+210 EHP
325+485 EK
359+165 NF
420-82 viz RZ 325 EK
467+4541</t>
        </r>
      </text>
    </comment>
    <comment ref="C51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10+414310 zůst. EIB
118+14427 zůst. KB
149-346 snížení zůstatku EIB
489+87557 3.tranše úvěru KB</t>
        </r>
      </text>
    </comment>
    <comment ref="C52" authorId="1">
      <text>
        <r>
          <rPr>
            <b/>
            <sz val="8"/>
            <color indexed="81"/>
            <rFont val="Tahoma"/>
            <family val="2"/>
            <charset val="238"/>
          </rPr>
          <t>navratiloval:</t>
        </r>
        <r>
          <rPr>
            <sz val="8"/>
            <color indexed="81"/>
            <rFont val="Tahoma"/>
            <family val="2"/>
            <charset val="238"/>
          </rPr>
          <t xml:space="preserve">
17+895
18+38072
19+11709
20+17769
21+114601
22+1741
23+974
24+1041
25+5767
26+795
32+195
33+2
57+386
102+460
103+1012
108+168
111+2040
114+301
115+3250
119+7
123+2104
160+126
161+320
180+2 dobropis GG
190+57392
191+19131
230+138
231+485
240+14492
280+3038
281+1225
323+379
328+22
329+6193
356+14948
362+10
364+469
397+13193
401+23557
406+1052
408+1091
414+700
416+1127
417+8288
418+4753
456+13030
458+407
462+599
465+1786
466+764
492+626
464+1649
495+731
500+2076</t>
        </r>
      </text>
    </comment>
    <comment ref="C54" authorId="1">
      <text>
        <r>
          <rPr>
            <b/>
            <sz val="8"/>
            <color indexed="81"/>
            <rFont val="Tahoma"/>
            <family val="2"/>
            <charset val="238"/>
          </rPr>
          <t xml:space="preserve">navratiloval:
</t>
        </r>
        <r>
          <rPr>
            <sz val="8"/>
            <color indexed="81"/>
            <rFont val="Tahoma"/>
            <family val="2"/>
            <charset val="238"/>
          </rPr>
          <t>52+1635 depozita
100+33 obce FV MK, MF
151+3
152+915
118+342 PO z do rez KB
178+1091 MF
181+150 odvod rozp.kázeň GG
194+1716 FV školáci
332+3 odvod rozp.kázeň š
370+100729 zapojení přebytku
483+3 odvod rozp.kázeň GG
489-342 vratka z snížení</t>
        </r>
      </text>
    </comment>
    <comment ref="C56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360+navýš. SF pol. 5342 a 4134</t>
        </r>
      </text>
    </comment>
  </commentList>
</comments>
</file>

<file path=xl/sharedStrings.xml><?xml version="1.0" encoding="utf-8"?>
<sst xmlns="http://schemas.openxmlformats.org/spreadsheetml/2006/main" count="1419" uniqueCount="253">
  <si>
    <t>v tis. Kč</t>
  </si>
  <si>
    <t>PŘÍJMY</t>
  </si>
  <si>
    <t>schválený rozpočet</t>
  </si>
  <si>
    <t>upravený rozpočet</t>
  </si>
  <si>
    <t>Správní poplatky</t>
  </si>
  <si>
    <t xml:space="preserve">Příjmy z pronájmu </t>
  </si>
  <si>
    <t>Přijaté sankční platby</t>
  </si>
  <si>
    <t>Příjmy z prodeje</t>
  </si>
  <si>
    <t>Příjmy z úroků</t>
  </si>
  <si>
    <t xml:space="preserve">Neinvestiční přijaté dotace ze SR </t>
  </si>
  <si>
    <t xml:space="preserve">Odvody PO </t>
  </si>
  <si>
    <t xml:space="preserve">Fond na podporu výst. a obnovy vodohosp. infrastruktury </t>
  </si>
  <si>
    <t>Splátky půjček</t>
  </si>
  <si>
    <t>Dotace do oblasti sociálních věcí</t>
  </si>
  <si>
    <t>Dotace do oblasti zdravotnictví</t>
  </si>
  <si>
    <t>Dotace do oblasti školství</t>
  </si>
  <si>
    <t>Dotace do oblasti kultury</t>
  </si>
  <si>
    <t>Příjmy Olomouckého kraje celkem</t>
  </si>
  <si>
    <t>Konsolidace</t>
  </si>
  <si>
    <t>Příjmy Olomouckého kraje celkem (po konsolidaci)</t>
  </si>
  <si>
    <t>Konsolidace je očištění údajů v rozpočtu o interní přesuny peněž. prostředků uvnitř organizace mezi jednotlivými účty.</t>
  </si>
  <si>
    <t>VÝDAJE</t>
  </si>
  <si>
    <t>Odbory (kanceláře) - provozní výdaje</t>
  </si>
  <si>
    <t>Příspěvkové organizace - provozní výdaje</t>
  </si>
  <si>
    <t>Rozpracované investice</t>
  </si>
  <si>
    <t xml:space="preserve">Výdaje Olomouckého kraje celkem </t>
  </si>
  <si>
    <t>Výdaje Olomouckého kraje celkem (po konsolidaci)</t>
  </si>
  <si>
    <t>Fond sociálních potřeb</t>
  </si>
  <si>
    <t xml:space="preserve"> -Rozpočtová změna 458/11</t>
  </si>
  <si>
    <t>druh rozpočtové změny: zapojení nových prostředků do rozpočtu</t>
  </si>
  <si>
    <t>poskytovatel: Ministerstvo školství, mládeže a tělovýchovy</t>
  </si>
  <si>
    <t>důvod: neinvestiční dotace ze státního rozpočtu ČR na rok 2011 poskytnutá na základě rozhodnutí Ministerstva školství, mládeže a tělovýchovy ČR č.j.: 13680/2011-469 ze dne 23.8.2011 v celkové výši 407 248,80 Kč na projekt v rámci Operačního programu Vzdělávání pro konkurenceschopnost, oblast podpory 1. 4 Zlepšení podmínek ve vzdělávání  na základních školách, pro příspěvkovou organizaci Olomouckého kraje Základní škola Šternberk.</t>
  </si>
  <si>
    <t>Odbor školství, mládeže a tělovýchovy</t>
  </si>
  <si>
    <t>ORJ - 10</t>
  </si>
  <si>
    <t>UZ</t>
  </si>
  <si>
    <t>ORG</t>
  </si>
  <si>
    <t xml:space="preserve">§ </t>
  </si>
  <si>
    <t>položka</t>
  </si>
  <si>
    <t>částka v Kč</t>
  </si>
  <si>
    <t>4116 - Ostatní neinv. přijaté transfery ze SR</t>
  </si>
  <si>
    <t>celkem</t>
  </si>
  <si>
    <t>5336 - Neinvestiční dotace zřízeným PO</t>
  </si>
  <si>
    <t xml:space="preserve"> -Rozpočtová změna 459/11</t>
  </si>
  <si>
    <t>důvod: neinvestiční dotace ze státního rozpočtu ČR na rok 2011 poskytnutá na základě rozhodnutí Ministerstva školství, mládeže a tělovýchovy ČR č.j.: 22 441/2011-27 ze dne 22.8.2011 ve výši 102 482,- Kč na program "Bezplatná výuka českého jazyka přizpůsobená potřebám žáků - cizinců z tzv. třetích zemí".</t>
  </si>
  <si>
    <t>5229 - Ostat. neinv. transfery nezisk. a p. org.</t>
  </si>
  <si>
    <t xml:space="preserve"> -Rozpočtová změna 460/11</t>
  </si>
  <si>
    <t>důvod: neinvestiční dotace ze státního rozpočtu ČR na rok 2011 poskytnutá na základě rozhodnutí Ministerstva školství, mládeže a tělovýchovy ČR č.j.: 007 11 v celkové výši               5 766 580,- Kč na program "Na podporu škol, které realizují inkluzívní vzdělávání a vzdělávání dětí a žáků se sociokulturním  znevýhodněním na rok 2011".</t>
  </si>
  <si>
    <t>Rozpis účelové dotace zabezpečí odbor školství, mládeže a tělovýchovy</t>
  </si>
  <si>
    <t xml:space="preserve"> -Rozpočtová změna 461/11</t>
  </si>
  <si>
    <t>poskytovatel: Ministerstvo financí</t>
  </si>
  <si>
    <t xml:space="preserve">důvod: neinvestiční dotace ze státního rozpočtu ČR na rok 2011, poskytnutá na základě rozhodnutí Ministerstva financí ČR č.j.: 12/69184/2011-121 ze dne 24.8.2011 ve výši          467 123,61 Kč na úhradu doložených nákladů spojených s činností uvedenou v § 45 odst. 1 zákona č. 258/2000 Sb., o ochraně veřejného zdraví za II. čtvrtletí 2011 (náklady spojené s preventivními opatřeními zabraňujícími vzniku, rozvoji a šíření onemocnění tuberkulózou). </t>
  </si>
  <si>
    <t>Odbor ekonomický</t>
  </si>
  <si>
    <t>ORJ - 07</t>
  </si>
  <si>
    <t>4111 - Neinvestiční přijaté transfery z VPS SR</t>
  </si>
  <si>
    <t>Odbor zdravotnictví</t>
  </si>
  <si>
    <t>ORJ - 14</t>
  </si>
  <si>
    <t>5169 - Nákup ostatních služeb</t>
  </si>
  <si>
    <t xml:space="preserve"> -Rozpočtová změna 462/11</t>
  </si>
  <si>
    <t>poskytovatel: Ministerstvo práce a sociálních věcí</t>
  </si>
  <si>
    <t>důvod: neinvestiční dotace ze státního rozpočtu ČR na rok 2011, poskytnutá na základě dopisu Ministerstva práce a sociálních věcí ČR č.j.: 2011/62510-824 ze dne 22.8.2011 ve výši 598 660,- Kč pro příspěvkovou organizaci Olomouckého kraje Domov pro seniory Tovačov na financování projektu "Vzděláváním ke kvalitě - vzdělávání zaměstnanců Domova pro seniory Tovačov" v rámci Operačního programu Lidské zdroje a zaměstnanost.</t>
  </si>
  <si>
    <t>Odbor sociálních věcí</t>
  </si>
  <si>
    <t>ORJ - 11</t>
  </si>
  <si>
    <t>5331 - Neinvestiční příspěvky zřízeným PO</t>
  </si>
  <si>
    <t xml:space="preserve"> -Rozpočtová změna 463/11</t>
  </si>
  <si>
    <t>poskytovatel: Regionální rada regionu soudržnosti Střední Morava</t>
  </si>
  <si>
    <t>důvod: odbor dopravy a silničního hospodářství požádal ekonomický odbor dne 26.8.2011 o provedení rozpočtové změny. Důvodem navrhované změny je zapojení finančních prostředků do rozpočtu Olomouckého kraje v celkové výši 29 244 707,82 Kč. Finanční prostředky byly poukázány na účet Olomouckého kraje jako investiční dotace od Regionální rady regionu soudržnosti Střední Morava na rok 2011 na základě avíza o platbě ze dne 24.8.2011 pro příspěvkovou organizaci Správa silnic Olomouckého kraje na projekt "Rekonstrukce mostu ev.č. 315-028 Leština".</t>
  </si>
  <si>
    <t>4223 - Invest. přijaté transfery od region. rad</t>
  </si>
  <si>
    <t>Odbor dopravy a silničního hospodářství</t>
  </si>
  <si>
    <t>ORJ - 12</t>
  </si>
  <si>
    <t>6351 - Investiční transfery zřízeným PO</t>
  </si>
  <si>
    <t xml:space="preserve"> -Rozpočtová změna 464/11</t>
  </si>
  <si>
    <t>důvod: odbor investic a evropských programů požádal ekonomický odbor dne 29.8.2011 o provedení rozpočtové změny. Důvodem navrhované změny je zapojení dotace Ministerstva školství, mládeže a tělovýchovy ČR v celkové výši 1 648 839,33 Kč. Finanční prostředky byly poukázány na účet Olomouckého kraje z Řídícího orgánu přes rozpočtovou kapitolu Ministerstva školství, mládeže a tělovýchovy na globální grant v rámci Operačního programu Vzdělávání pro konkurenceschopnost "Podpora nabídky dalšího vzdělávání v Olomouckém kraji".</t>
  </si>
  <si>
    <t>Odbor investic a evropských programů - GG</t>
  </si>
  <si>
    <t>ORJ - 63</t>
  </si>
  <si>
    <t>4116 - Ostatní neinv. přij. transf. ze SR</t>
  </si>
  <si>
    <t>5213 - Neinv. transfery nefin. pod. subj. - PO</t>
  </si>
  <si>
    <t>5222 - Neinvest. transfery občan. sdružením</t>
  </si>
  <si>
    <t xml:space="preserve"> -Rozpočtová změna 465/11</t>
  </si>
  <si>
    <t>druh rozpočtové změny: zapojení prostředků do rozpočtu</t>
  </si>
  <si>
    <t>důvod: odbor investic a evropských programů požádal ekonomický odbor dne 31.8.2011 o provedení rozpočtové změny. Důvodem navrhované změny je zapojení finančních prostředků do rozpočtu odboru investic a evropských programů v celkové výši                      1 786 232,27 Kč. Finanční prostředky budou poukázány na účet Olomouckého kraje v nejbližších dnech jako neinvestiční dotace od Ministerstva práce a sociálních věcí na financování projektu "Střednědobý plán rozvoje sociálních služeb" v rámci Operačního programu Lidské zdroje a zaměstnanost.</t>
  </si>
  <si>
    <t>Odbor investic a evropských programů - OP LZZ</t>
  </si>
  <si>
    <t>ORJ - 64</t>
  </si>
  <si>
    <t>5011 - Platy zaměstnanců v prac. poměru</t>
  </si>
  <si>
    <t>5021 - Ostatní osobní výdaje</t>
  </si>
  <si>
    <t>5031 - Povinné pojistné na sociální zabezp.</t>
  </si>
  <si>
    <t>5032 - Povinné pojistné na veř. zdravotní poj.</t>
  </si>
  <si>
    <t>5164 - Nájemné</t>
  </si>
  <si>
    <t>5166 - Konzultační, poradenské a práv. služ.</t>
  </si>
  <si>
    <t>5175 - Pohoštění</t>
  </si>
  <si>
    <t xml:space="preserve"> -Rozpočtová změna 466/11</t>
  </si>
  <si>
    <t>důvod: odbor investic a evropských programů požádal ekonomický odbor dne 30.8.2011 o provedení rozpočtové změny. Důvodem navrhované změny je zapojení finančních prostředků do rozpočtu odboru investic a evropských programů v celkové výši 763 774,59 Kč. Finanční prostředky budou poukázány na účet Olomouckého kraje v nejbližších dnech jako neinvestiční dotace z Ministerstva práce a sociálních věcí na spolufinancování projektu "Zajištění integrace příslušníků romských komunit" v rámci Operačního programu Lidské zdroje a zaměstnanost.</t>
  </si>
  <si>
    <t>5166 - Konzultační, porad. a právní služby</t>
  </si>
  <si>
    <t xml:space="preserve"> -Rozpočtová změna 467/11</t>
  </si>
  <si>
    <t>poskytovatel: Ministerstvo pro místní rozvoj, Ministerstvo financí - Národní fond</t>
  </si>
  <si>
    <t>důvod: investic a evropských programů požádal ekonomický odbor dne 26.8.2011 o provedení rozpočtové změny. Důvodem navrhované změny je zapojení finančních prostředků do rozpočtu Olomouckého kraje ve výši 13 241,62 Kč a 4 527 440,28 Kč. Finanční prostředky byly poukázány na účet Olomouckého kraje z Ministerstva financí - Národního fondu a z Ministerstva pro místní rozvoj jako neinvestiční a investiční dotace na financování projektu "Cestování časem", spolufinancovaného v rámci Operačního programu Přeshraniční spolupráce ČR - Polsko.</t>
  </si>
  <si>
    <t>Odbor investic a evropských programů - ROP</t>
  </si>
  <si>
    <t>ORJ - 59</t>
  </si>
  <si>
    <t>Odbor investic a evropských programů</t>
  </si>
  <si>
    <t>ORJ - 61</t>
  </si>
  <si>
    <t>4118 - Neinvestiční převody z Národ. fondu</t>
  </si>
  <si>
    <t>4218 - Investiční převody z Národního fondu</t>
  </si>
  <si>
    <t>5532 - Ostatní neinv. transfery do zahraničí</t>
  </si>
  <si>
    <t>6380 - Investiční transfery do zahraničí</t>
  </si>
  <si>
    <t>5163 - Služby peněžních ústavů</t>
  </si>
  <si>
    <t>5901 - Nespecifikované rezervy</t>
  </si>
  <si>
    <t xml:space="preserve"> -Rozpočtová změna 468/11</t>
  </si>
  <si>
    <t>důvod: odbor investic a evropských programů požádal ekonomický odbor dne 2.9.2011 o provedení rozpočtové změny. Důvodem navrhované změny je zapojení finančních prostředků do rozpočtu Olomouckého kraje v celkové výši 1 096 487,37 Kč. Finanční prostředky byly poukázány na účet Olomouckého kraje jako neinvestiční dotace od Regionální rady regionu soudržnosti Střední Morava na rok 2011 na projekt v oblasti cestovního ruchu "Značení kulturních a turistických cílů v Olomouckém kraji II" v rámci ROP Střední Morava.</t>
  </si>
  <si>
    <t>4123 - Neinvest. přijaté transf. od region. rad</t>
  </si>
  <si>
    <t xml:space="preserve"> -Rozpočtová změna 469/11</t>
  </si>
  <si>
    <t>druh rozpočtové změny: snížení prostředků rozpočtu</t>
  </si>
  <si>
    <t>Kancelář hejtmana</t>
  </si>
  <si>
    <t>ORJ - 02</t>
  </si>
  <si>
    <t>5321 - Neinvestiční transfery obcím</t>
  </si>
  <si>
    <t xml:space="preserve"> -Rozpočtová změna 470/11</t>
  </si>
  <si>
    <t>2122 - Odvody příspěvkových organizací</t>
  </si>
  <si>
    <t>Odbor majetkový a právní</t>
  </si>
  <si>
    <t>ORJ - 04</t>
  </si>
  <si>
    <t>6130 - Pozemky</t>
  </si>
  <si>
    <t xml:space="preserve"> -Rozpočtová změna 471/11</t>
  </si>
  <si>
    <t>druh rozpočtové změny: vnitřní rozpočtová změna - přesun mezi jednotlivými položkami, paragrafy a odbory ekonomickým a školství, mládeže a tělovýchovy</t>
  </si>
  <si>
    <t>důvod: odbor školství, mládeže a tělovýchovy požádal ekonomický odbor dne 30.8.2011 o provedení rozpočtové změny. Důvodem navrhované změny je převedení finančních prostředků z odboru ekonomického na odbor školství, mládeže a tělovýchovy ve výši             10 499 204,- Kč. Finanční prostředky budou použity na předfinancování výdajů projektu v rámci OP Životní prostředí "Realizace energeticky úsporných opatření" školské příspěvkové organizace Střední odborná škola a Střední odborné učiliště strojírenské a stavební, Jeseník, prostředky budou čerpány z úvěrového rámce na základě úvěrové smlouvy s Evropskou investiční bankou.</t>
  </si>
  <si>
    <t xml:space="preserve"> -Rozpočtová změna 472/11</t>
  </si>
  <si>
    <t>poskytovatel: Ministerstvo pro místní rozvoj</t>
  </si>
  <si>
    <t>důvod: neinvestiční dotace ze státního rozpočtu ČR na rok 2011 poskytnutá na základě Rozhodnutí o poskytnutí dotace z programu 217 117 Obnova obecního a krajského majetku postiženého živelní pohromou nebo jinou pohromou ze dne 23.5.2011 Ministerstva pro místní rozvoj ČR v celkové výši 18 269 419,- Kč pro Olomoucký kraj na opravy silnic a mostů po povodních v roce 2009 na akce "Silnice III/4535 Uhelná - Nové Vilémovice, oprava povodňových škod", "Silnice III/4538 Buková - Tomíkovice, oprava povodňových škod" a "Silnice III/45313 Žulová - Bergov, oprava povodňových škod", výdaje byly uskutečněny v roce 2010.</t>
  </si>
  <si>
    <t xml:space="preserve"> -Rozpočtová změna 473/11</t>
  </si>
  <si>
    <t>druh rozpočtové změny: vnitřní rozpočtová změna - přesun mezi jednotlivými položkami, paragrafy a odbory ekonomickým a sociálních věcí</t>
  </si>
  <si>
    <t>důvod: odbor sociálních věcí požádal ekonomický odbor dne 30.8.2011 o provedení rozpočtové změny. Důvodem navrhované změny je převedení finančních prostředků z odboru sociálních věcí do rozpočtu Olomouckého kraje v celkové výši 364 090,- Kč. Finanční prostředky určené na realizaci investičních akcí jednotlivých příspěvkových organizací v sociální oblasti nebudou v letošním roce vyčerpány, proto budou vráceny zpět do rezervy Olomouckého kraje.</t>
  </si>
  <si>
    <t xml:space="preserve"> -Rozpočtová změna 474/11</t>
  </si>
  <si>
    <t>druh rozpočtové změny: vnitřní rozpočtová změna - přesun mezi jednotlivými položkami, paragrafy a odbory ekonomickým a informačních technologií</t>
  </si>
  <si>
    <t>důvod: odbor informačních technologií požádal ekonomický odbor dne 6.9.2011 o provedení rozpočtové změny. Důvodem navrhované změny je převedení finančních prostředků z odboru informačních technologií do rozpočtu Olomouckého kraje ve výši               100 000,- Kč. Finanční prostředky určené na zpracování dat nebudou v letošním roce vyčerpány, proto budou v rámci úspor vráceny zpět do rezervy Olomouckého kraje.</t>
  </si>
  <si>
    <t>Odbor informačních technologií</t>
  </si>
  <si>
    <t>ORJ - 06</t>
  </si>
  <si>
    <t>5168 - Služby zpracování dat</t>
  </si>
  <si>
    <t xml:space="preserve"> -Rozpočtová změna 475/11</t>
  </si>
  <si>
    <t>druh rozpočtové změny: vnitřní rozpočtová změna - přesun mezi jednotlivými položkami, paragrafy v rámci odboru ekonomického</t>
  </si>
  <si>
    <t>důvod: odbor ekonomický požádal dne 5.9.2011 o provedení rozpočtové změny. Důvodem navrhované změny je přesun finančních prostředků v rámci odboru ekonomického ve výši       1 625 150,- Kč. Finanční prostředky budou použity na navýšení částky pro poskytnutí finančních příspěvků do výše 25 tis. Kč na základě usnesení Rady Olomouckého kraje č. UR/70/26/2011 ze dne 30.8.2011.</t>
  </si>
  <si>
    <t>5229 - Ostat. neinv.transfery nezisk. a p. org.</t>
  </si>
  <si>
    <t xml:space="preserve"> -Rozpočtová změna 476/11</t>
  </si>
  <si>
    <t>druh rozpočtové změny: vnitřní rozpočtová změna - přesun mezi jednotlivými položkami, paragrafy a odbory ekonomickým a životního prostředí a zemědělství</t>
  </si>
  <si>
    <t>důvod: odbor životního prostředí a zemědělství požádal ekonomický odbor dne 5.9.2011 o provedení rozpočtové změny. Důvodem navrhované změny je převedení finančních prostředků z odboru ekonomického na odbor životního prostředí a zemědělství v celkové výši 75 000,- Kč. Finanční prostředky budou použity na pokrytí 3 žádostí o finanční příspěvek do výše 25 tis. Kč, na základě usnesení Rady Olomouckého kraje č. UR/70/26/2011 ze dne 30.8.2011.</t>
  </si>
  <si>
    <t>Odbor životního prostředí a zemědělství</t>
  </si>
  <si>
    <t>ORJ - 09</t>
  </si>
  <si>
    <t>5222 - Neinvestiční transfery občans. sdruž.</t>
  </si>
  <si>
    <t>5493 - Účel. neinvest. transfery nepodnik. FO</t>
  </si>
  <si>
    <t xml:space="preserve"> -Rozpočtová změna 477/11</t>
  </si>
  <si>
    <t>důvod: odbor sociálních věcí požádal ekonomický odbor dne 5.9.2011 o provedení rozpočtové změny. Důvodem navrhované změny je převedení finančních prostředků z odboru ekonomického na odbor sociálních věcí v celkové výši 30 000,- Kč. Finanční prostředky budou použity na pokrytí 2 žádostí o finanční příspěvek do výše 25 tis. Kč, na základě usnesení Rady Olomouckého kraje č. UR/70/26/2011 ze dne 30.8.2011.</t>
  </si>
  <si>
    <t>5223 - Neinv. transfery církvím a nábož. spol.</t>
  </si>
  <si>
    <t xml:space="preserve"> -Rozpočtová změna 478/11</t>
  </si>
  <si>
    <t>důvod: odbor školství, mládeže a tělovýchovy požádal ekonomický odbor dne 5.9.2011 o provedení rozpočtové změny. Důvodem navrhované změny je převedení finančních prostředků z odboru ekonomického na odbor školství, mládeže a tělovýchovy v celkové výši 1 055 500,- Kč. Finanční prostředky budou použity na pokrytí 43 žádostí o finanční příspěvek do výše 25 tis. Kč, na základě usnesení Rady Olomouckého kraje č. UR/70/26/2011 ze dne 30.8.2011.</t>
  </si>
  <si>
    <t>5221 - Neinvest. transfery obec. prosp. spol.</t>
  </si>
  <si>
    <t>5212 - Neinv. transfery nefin. pod. subj. - FO</t>
  </si>
  <si>
    <t xml:space="preserve"> -Rozpočtová změna 479/11</t>
  </si>
  <si>
    <t>druh rozpočtové změny: vnitřní rozpočtová změna - přesun mezi jednotlivými položkami, paragrafy a odbory ekonomickým a kultury a památkové péče</t>
  </si>
  <si>
    <t>důvod: odbor kultury a památkové péče požádal ekonomický odbor dne 1.9.2011 o provedení rozpočtové změny. Důvodem navrhované změny je převedení finančních prostředků z odboru ekonomického na odbor kultury a památkové péče v celkové výši             364 650,- Kč. Finanční prostředky budou použity na pokrytí 16 žádostí o finanční příspěvek do výše 25 tis. Kč, na základě usnesení Rady Olomouckého kraje č. UR/70/26/2011 ze dne 30.8.2011.</t>
  </si>
  <si>
    <t>Odbor kultury a památkové péče</t>
  </si>
  <si>
    <t>ORJ - 13</t>
  </si>
  <si>
    <t xml:space="preserve"> -Rozpočtová změna 480/11</t>
  </si>
  <si>
    <t>druh rozpočtové změny: vnitřní rozpočtová změna - přesun mezi jednotlivými položkami, paragrafy a odbory ekonomickým a kancelář hejtmana</t>
  </si>
  <si>
    <t>důvod: kancelář hejtmana požádala ekonomický odbor dne 31.8.2011 o provedení rozpočtové změny. Důvodem navrhované změny je převedení finančních prostředků z odboru ekonomického na odbor kancelář hejtmana v celkové výši 100 000,- Kč. Finanční prostředky budou použity na pokrytí 4 žádostí o finanční příspěvek do výše 25 tis. Kč, na základě usnesení Rady Olomouckého kraje č. UR/70/26/2011 ze dne 30.8.2011.</t>
  </si>
  <si>
    <t xml:space="preserve"> -Rozpočtová změna 481/11</t>
  </si>
  <si>
    <t>druh rozpočtové změny: vnitřní rozpočtová změna - přesun mezi jednotlivými položkami, paragrafy v rámci odboru životního prostředí a zemědělství</t>
  </si>
  <si>
    <t>důvod: odbor životního prostředí a zemědělství požádal ekonomický odbor dne 6.9.2011 o provedení rozpočtové změny. Důvodem navrhované změny je přesun finančních prostředků v rámci Fondu na podporu výstavby a obnovy vodohospodářské infrastruktury na území Olomouckého kraje v celkové výši 6 256 000,- Kč. Finanční prostředky budou poskytnuty obcím na území Olomouckého kraje, na základě usnesení Zastupitelstva Olomouckého kraje č. UZ/19/58/2011 ze dne 22.4.2011.</t>
  </si>
  <si>
    <t>Odbor životního prostředí a zemědělství - odběr podzemních vod</t>
  </si>
  <si>
    <t>ORJ - 99</t>
  </si>
  <si>
    <t>6341 - Investiční transfery obcím</t>
  </si>
  <si>
    <t xml:space="preserve"> -Rozpočtová změna 482/11</t>
  </si>
  <si>
    <t>důvod: odbor životního prostředí a zemědělství požádal ekonomický odbor dne 29.8.2011 o provedení rozpočtové změny. Důvodem navrhované změny je přesun finančních prostředků v rámci odboru životního prostředí a zemědělství v celkové výši 29 966,- Kč. Finanční prostředky budou použity na zajištění odchytu a odvozu handicapovaných jedinců volně žijících živočichů a ptáků nalezených na území Olomouckého kraje a na zajištění zpracování plánů péče.</t>
  </si>
  <si>
    <t xml:space="preserve"> -Rozpočtová změna 483/11</t>
  </si>
  <si>
    <t>důvod: odbor investic a evropských programů požádal ekonomický odbor dne 30.8.2011 o provedení rozpočtové změny. Důvodem navrhované změny je zvýšení finančních prostředků Olomouckého kraje v celkové výši 3 426,- Kč a přesun finančních prostředků v rámci odboru investic a evropských programů v celkové výši 1 407 000,- Kč. Finanční prostředky byly poukázány na účet Olomouckého kraje jako odvod za porušení rozpočtové kázně příjemce finanční podpory Univerzita Palackého v Olomouci (2 714,- Kč) u globálního grantu "Zvyšování kvality ve vzdělávání v Olomouckém kraji" a Liberix, o. p. s., Olomouc (712,- Kč) u globálního grantu "Rovné příležitosti dětí a žáků, včetně dětí a žáků se speciálními vzdělávacími potřebami v Olomouckém kraji" v rámci Operačního programu Vzdělávání pro konkurenceschopnost, prostředky budou vráceny na účet Platebního a certifikačního orgánu. Finanční prostředky ve výši 1 407 000,- Kč budou použity na financování globálního grantu "Zvyšování kvality ve vzdělávání v Olomouckém kraji" v rámci Operačního programu Vzdělávání pro konkurenceschopnost.</t>
  </si>
  <si>
    <t>ORJ - 56</t>
  </si>
  <si>
    <t>2212 - Sankční platby přijaté od jiných subjektů</t>
  </si>
  <si>
    <t>ORJ - 57</t>
  </si>
  <si>
    <t>5363 - Úhrady sankcí jiným rozpočtům</t>
  </si>
  <si>
    <t xml:space="preserve"> -Rozpočtová změna 484/11</t>
  </si>
  <si>
    <t>druh rozpočtové změny: vnitřní rozpočtová změna - přesun mezi jednotlivými položkami, paragrafy v rámci odboru investic a evropských programů</t>
  </si>
  <si>
    <t>důvod: odbor investic a evropských programů požádal ekonomický odbor dne 30.8.2011 o provedení rozpočtové změny. Důvodem navrhované změny je přesun finančních prostředků v rámci odboru investic a evropských programů v celkové výši 1 500 000,- Kč. Finanční prostředky budou použity na financování globálního grantu "Další vzdělávání pracovníků škol a školských zařízení v Olomouckém kraji" v rámci Operačního programu Vzdělávání pro konkurenceschopnost.</t>
  </si>
  <si>
    <t>ORJ - 58</t>
  </si>
  <si>
    <t xml:space="preserve"> -Rozpočtová změna 485/11</t>
  </si>
  <si>
    <t>důvod: odbory ekonomický požádal dne 5.9.2011 o provedení rozpočtové změny. Důvodem navrhované změny je zapojení finančních prostředků do rozpočtu Olomouckého kraje ve výši 20 550 543,- Kč. Finanční prostředky byly poukázány na účet Olomouckého kraje jako odvod za porušení rozpočtové kázně od firmy Veolia, a.s., a budou zapojeny do rezervy Olomouckého kraje.</t>
  </si>
  <si>
    <t xml:space="preserve"> -Rozpočtová změna 486/11</t>
  </si>
  <si>
    <t>důvod: odbor investic a evropských programů požádal ekonomický odbor dne 30.8.2011 o provedení rozpočtové změny. Důvodem navrhované změny je přesun finančních prostředků v rámci odboru investic a evropských programů ve výši 345 000 Kč. Finanční prostředky budou použity na úhradu upřesněných nákladů investiční akce v rámci oblasti zdravotnictví "SMN a.s. - o.z. Nemocnice Přerov - zřízení jednotky dlouhodobé intenzivní péče".</t>
  </si>
  <si>
    <t>ORJ - 17</t>
  </si>
  <si>
    <t>oblast zdravotnictví</t>
  </si>
  <si>
    <t>6121 - Budovy, haly a stavby</t>
  </si>
  <si>
    <t xml:space="preserve"> -Rozpočtová změna 487/11</t>
  </si>
  <si>
    <t>důvod: odbor investic a evropských programů požádal ekonomický odbor dne 30.8.2011 o provedení rozpočtové změny. Důvodem navrhované změny je přesun finančních prostředků v rámci odboru investic a evropských programů v celkové výši 1 023 847,70 Kč. Finanční prostředky budou použity na úhradu upřesněných nákladů investičních akcí financovaných z úvěru Komerční banky, a. s., v rámci oblasti školství, sociální, dopravy a kultury.</t>
  </si>
  <si>
    <t>oblast školství</t>
  </si>
  <si>
    <t>5137 - Drobný hmotný dlouhodobý majetek</t>
  </si>
  <si>
    <t>oblast dopravy</t>
  </si>
  <si>
    <t>oblast kultury</t>
  </si>
  <si>
    <t>oblast sociální</t>
  </si>
  <si>
    <t xml:space="preserve"> -Rozpočtová změna 488/11</t>
  </si>
  <si>
    <t>důvod: odbor investic a evropských programů požádal ekonomický odbor dne 30.8.2011 o provedení rozpočtové změny. Důvodem navrhované změny je přesun finančních prostředků v rámci odboru investic a evropských programů v celkové výši 1 176 296,40 Kč. Finanční prostředky budou použity na úhradu upřesněných nákladů investičních akcí v rámci jednotlivých oblastí, a to v oblasti kultury a školství.</t>
  </si>
  <si>
    <t>6122 - Stroje, přístroje a zařízení</t>
  </si>
  <si>
    <t xml:space="preserve"> -Rozpočtová změna 489/11</t>
  </si>
  <si>
    <t>8123 - Dlouhod. přijaté půjčené prostředky</t>
  </si>
  <si>
    <t>2229 - Ostatní přijaté vratky transferů</t>
  </si>
  <si>
    <t>5141 - Úroky vlastní</t>
  </si>
  <si>
    <t>5171 - Opravy a udržování</t>
  </si>
  <si>
    <t>5172 - Programové vybavení</t>
  </si>
  <si>
    <t xml:space="preserve"> -Rozpočtová změna 490/11</t>
  </si>
  <si>
    <t>druh rozpočtové změny: vnitřní rozpočtová změna - přesun mezi jednotlivými položkami, paragrafy v rámci odboru sociálních věcí</t>
  </si>
  <si>
    <t>důvod: odbor sociálních věcí požádal ekonomický odbor dne 6.9.2011 o provedení rozpočtové změny. Důvodem navrhované změny je přesun finančních prostředků v rámci odboru sociálních věcí ve výši 15 000,- Kč. Finanční prostředky budou použity na financování projektu v oblasti sociální "Dobrovolnické možnosti podpory seniorů a sociálně vyloučených občanů v EU" v rámci programu Evropa pro občany.</t>
  </si>
  <si>
    <t xml:space="preserve">5139 - Nákup materiálu j. n. </t>
  </si>
  <si>
    <t xml:space="preserve"> -Rozpočtová změna 491/11</t>
  </si>
  <si>
    <t>druh rozpočtové změny: vlastní rozpočtová změna - přesun mezi jednotlivými položkami, paragrafy v rámci odboru zdravotnictví</t>
  </si>
  <si>
    <t>důvod: odbor zdravotnictví požádal ekonomický odbor dne 6.9.2011 o provedení rozpočtové změny. Důvodem navrhované změny je přesun finančních prostředků v rámci odboru zdravotnictví ve výši 560 000,- Kč. Finanční prostředky budou použity na finacování investiční akce v oblasti krizového řízení "Místo pro přistání letecké záchranné služby v Kojetíně“, na základě usnesení Rady Olomouckého kraje č. UR/70/78/2011 ze dne 30.8.2011.</t>
  </si>
  <si>
    <t xml:space="preserve"> -Rozpočtová změna 492/11</t>
  </si>
  <si>
    <t>důvod: neinvestiční dotace ze státního rozpočtu ČR na rok 2011, poskytnutá na základě dopisu Ministerstva práce a sociálních věcí ČR č.j.: 2011/64538-824 ve výši 625 558,- Kč pro příspěvkovou organizaci Olomouckého kraje Domov Na zámečku Rokytnice na financování projektu "S vyšší kvalitou pro budoucnost" v rámci Operačního programu Lidské zdroje a zaměstnanost.</t>
  </si>
  <si>
    <t xml:space="preserve"> -Rozpočtová změna 493/11</t>
  </si>
  <si>
    <t>druh rozpočtové změny: vnitřní rozpočtová změna - přesun mezi jednotlivými položkami, paragrafy v rámci odboru zastupitelé</t>
  </si>
  <si>
    <t>důvod: kancelář hejtmana požádala ekonomický odbor dne 2.9.2011 o provedení rozpočtové změny. Důvodem navrhované změny je přesun finančních prostředků v rámci odboru zastupitelé ve výši 200 000,- Kč. Finanční prostředky budou použity na posílení reprefondu hejtmana s ohledem na předpokládané čerpání do konce roku 2011.</t>
  </si>
  <si>
    <t>Zastupitelé</t>
  </si>
  <si>
    <t>ORJ - 01</t>
  </si>
  <si>
    <t xml:space="preserve"> -Rozpočtová změna 494/11</t>
  </si>
  <si>
    <t xml:space="preserve">druh rozpočtové změny: vlastní rozpočtová změna - přesun mezi jednotlivými položkami, paragrafy v rámci odboru školství, mládeže a tělovýchovy </t>
  </si>
  <si>
    <t>důvod: odbor školství, mládeže a tělovýchovy požádal ekonomický odbor dne 5.9.2011 o provedení rozpočtové změny. Důvodem navrhované změny je přesun finančních prostředků v rámci odboru školství, mládeže a tělovýchovy v celkové výši 43 000,- Kč. Finanční prostředky budou použity na zvýšení neinvestičního příspěvku na provoz příspěvkové organizace Základní škola Jeseník a na zvýšení investičního příspěvku příspěvkové organizace Střední škola sociální péče a služeb, Zábřeh, z rezervy odboru na základě požadavku ředitele školy.</t>
  </si>
  <si>
    <t xml:space="preserve"> -Rozpočtová změna 495/11</t>
  </si>
  <si>
    <t xml:space="preserve">důvod: neinvestiční dotace ze státního rozpočtu ČR na rok 2011 poskytnutá na základě rozhodnutí Ministerstva školství, mládeže a tělovýchovy ČR č.j.: 13680/2011-469 ze dne 7.9.2011 v celkové výši 730 817,40 Kč na projekt v rámci Operačního programu Vzdělávání pro konkurenceschopnost, oblast podpory 1. 4 Zlepšení podmínek ve vzdělávání  na základních školách, pro příspěvkové organizace Olomouckého kraje Základní škola prof. V. Vejdovského, Litovel, a Základní škola a Dětský domov Prostějov. </t>
  </si>
  <si>
    <t xml:space="preserve"> -Rozpočtová změna 499/11</t>
  </si>
  <si>
    <t xml:space="preserve"> -Rozpočtová změna 500/11</t>
  </si>
  <si>
    <t>důvod: neinvestiční dotace ze státního rozpočtu ČR na rok 2011 poskytnutá na základě rozhodnutí Ministerstva školství, mládeže a tělovýchovy ČR č.j.: 08/1.3./12/2009 ve výši       2 075 725,24 Kč na projekt "Leaderem uvnitř aneb jak nejlépe využít svých osobnostních kvalit k rozvoji školy" v rámci Operačního programu Vzdělávání pro konkurenceschopnost pro příspěvkovou organizaci Olomouckého kraje SCHOLA SERVIS - zařízení pro další vzdělávání pedagogických pracovníků a středisko služeb školám, Prostějov.</t>
  </si>
  <si>
    <t xml:space="preserve"> -Rozpočtová změna 501/11</t>
  </si>
  <si>
    <t>druh rozpočtové změny: vnitřní rozpočtová změna - přesun mezi jednotlivými položkami, paragrafy v rámci Kanceláře hejtmana</t>
  </si>
  <si>
    <t xml:space="preserve">důvod: Kancelář hejtmana požádala ekonomický odbor dne 13.9.2011 o provedení rozpočtové změny. Důvodem navrhované změny je přesun finančních prostředků v rámci odboru kancelář hejtmana v celkové výši 2 382 000,- Kč. Finanční prostředky budou použity na pořízení přenosných motorových stříkaček, na základě usnesení Rady Olomouckého kraje č. UR/70/86/2011 ze dne 30.8.2011. </t>
  </si>
  <si>
    <t xml:space="preserve"> -Rozpočtová změna 496/11</t>
  </si>
  <si>
    <t>důvod: odbor životního prostředí a zemědělství požádal dne 29.8.2011 o provedení rozpočtové změny. Důvodem navrhované změny je zapojení finančních prostředků do rozpočtu Olomouckého kraje ve výši 198 084,- Kč. Finanční prostředky byly poukázány na účet Olomouckého kraje jako vratka nevyčerpané dotace z roku 2010 od obce Rájec a budou zapojeny do Fondu na podporu výstavby a obnovy vodohospodářské infrastruktury na území Olomouckého kraje.</t>
  </si>
  <si>
    <t>2223 - Příjmy z FV min. let m. kraj. a obcemi</t>
  </si>
  <si>
    <t xml:space="preserve"> -Rozpočtová změna 497/11</t>
  </si>
  <si>
    <t>důvod: odbor životního prostředí a zemědělství požádal dne 29.8.2011 o provedení rozpočtové změny. Důvodem navrhované změny je zapojení finančních prostředků do rozpočtu Olomouckého kraje ve výši 173 333,- Kč. Finanční prostředky byly poukázány na účet Olomouckého kraje jako vratka nevyčerpané dotace z roku 2010 od obce Bouzov.</t>
  </si>
  <si>
    <t xml:space="preserve"> -Rozpočtová změna 498/11</t>
  </si>
  <si>
    <t>důvod: odbor investic a evropských programů požádal ekonomický odbor dne 30.8.2011 o provedení rozpočtové změny. Důvodem navrhované změny je zapojení finančních prostředků do rozpočtu odboru investic a evropských programů v celkové výši 1 215 238,08 Kč. Finanční prostředky byly poukázány na účet Olomouckého kraje od obce Konice              (34 272,- Kč) na spolufinancování akce "Konice - novostavba stanice HZS" a od města Olomouc na spolufinancování akce "III/4436, III/4435, I/35 Olomouc - okružní křižovatka"     (1 180 966,08 Kč).</t>
  </si>
  <si>
    <t>4221 - Investiční přijaté transfery od obcí</t>
  </si>
  <si>
    <t>Daňové příjmy (včetně daně z příjmu PO placené krajem)</t>
  </si>
  <si>
    <t>Ostatní nedaňové příjmy</t>
  </si>
  <si>
    <t>Dotace do oblasti životního prostředí a zemědělství</t>
  </si>
  <si>
    <t>Dotace do oblasti dopravy</t>
  </si>
  <si>
    <t>Dotace pro Krajský úřad, SDH, zahraniční spolupráce, povodně, limitky</t>
  </si>
  <si>
    <t>Dotace od Regionální rady</t>
  </si>
  <si>
    <t>Dotace z NF, ze zahraničí, SFDI</t>
  </si>
  <si>
    <t>EIB, KB</t>
  </si>
  <si>
    <t>Grantová schémata, OP LZZ, OPŽP, OPPS, GG, OP VPK</t>
  </si>
  <si>
    <t>Financování - úvěry</t>
  </si>
  <si>
    <t>Finanční vypořádání, depozita, přebytek</t>
  </si>
  <si>
    <t>Evropské programy</t>
  </si>
  <si>
    <t>Rozpracované investice - zdravotnictví (z nájemného)</t>
  </si>
  <si>
    <t>Nové investice</t>
  </si>
  <si>
    <t>Nové investice - zdravotnictví (z nájemného)</t>
  </si>
  <si>
    <t>Financování - splátky úvěrů</t>
  </si>
  <si>
    <t>důvod: odbor majetkový a právní požádal ekonomický odbor dne 22.8.2011 a 29.8.2011 o provedení rozpočtové změny. Důvodem navrhované změny je zvýšení finančních prostředků Olomouckého kraje v celkové výši 59 650,- Kč. Finanční prostředky stanovené jako odvod z investičního fondu příspěvkových organizací Olomouckého kraje Střední škola sociální péče a služeb, Zábřeh (26 000,- Kč), a Střední odborná škola průmyslová a Střední odborné učiliště strojírenské, Prostějov (33 650,- Kč), budou použity na úhradu za odkoupení pozemků do vlastnictví Olomouckého kraje, do hospodaření příspěvkových organizací, na základě usnesení Zastupitelstva Olomouckého kraje č. UZ/20/22/2011 ze dne 24.6.2011 a usnesení Rady Olomouckého kraje č.UR/71/16/2011 ze dne 13.9.2011.</t>
  </si>
  <si>
    <t>důvod: odbor ekonomický požádal dne 5.9.2011 o provedení rozpočtové změny. Důvodem navrhované změny je zapojení finančních prostředků do rozpočtu Olomouckého kraje v celkové výši 87 556 935,78 Kč a snížení prostředků rozpočtu ve výši 342 012,- Kč. Finanční prostředky budou zapojeny jako 3. tranše úvěru na financování investičních výdajů v roce 2011 z úvěrového rámce Komerční banky, a. s., na základě usnesení Rady Olomouckého kraje č. UR/71/19/2011 ze dne 13.9.2011, zároveň bude rozpočet snížen o finanční vypořádání akce financované z úvěru od Komerční banky, a. s.</t>
  </si>
  <si>
    <t>důvod: odbor sociálních věcí požádal ekonomický odbor dne 12.9.2011 o provedení rozpočtové změny. Důvodem navrhované změny je převedení finančních prostředků z rozpočtu Olomouckého kraje na odbor sociálních věcí ve výši 10 000 000,- Kč. Finanční prostředky budou použity na financování příspěvkových organizací Olomouckého kraje v sociální oblasti, na základě usnesení Rady Olomouckého kraje č. UR/71/38/2011 ze dne 13.9.2011.</t>
  </si>
  <si>
    <t>důvod: odbor kancelář hejtmana požádal ekonomický odbor dne 2.9.2011 o provedení rozpočtové změny. Důvodem navrhované změny je snížení finančních prostředků rozpočtu Olomouckého kraje ve výši 50 000,- Kč a přesun finančních prostředků v rámci odboru kancelář hejtmana ve výši 1 556 991,- Kč. Neinvestiční dotace ze státního rozpočtu ČR na rok 2011, poskytnutá na základě rozhodnutí Ministerstva vnitra ČR č.j.: MV-6722-13/PO-IZS-2011 ze dne 9.2.2011 na výdaje jednotek sborů dobrovolných hasičů obcí na rok 2011, bude snížena o prostředky vrácené městem Mohelnice, rozdělení prostředků v II. etapě bude schváleno usnesením Zastupitelstva Olomouckého kraje, materiál je součástí programu jednání Zastupitelstva Olomouckého kraje dne 22.9.2011 (bod 28).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</si>
</sst>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5" formatCode="#,##0\ &quot;Kč&quot;;\-#,##0\ &quot;Kč&quot;"/>
    <numFmt numFmtId="164" formatCode="00000000"/>
    <numFmt numFmtId="165" formatCode="00000"/>
    <numFmt numFmtId="166" formatCode="00,000"/>
    <numFmt numFmtId="167" formatCode="00000000000"/>
  </numFmts>
  <fonts count="30" x14ac:knownFonts="1">
    <font>
      <sz val="10"/>
      <name val="Arial"/>
      <charset val="238"/>
    </font>
    <font>
      <sz val="8"/>
      <name val="Arial"/>
      <charset val="238"/>
    </font>
    <font>
      <sz val="10"/>
      <name val="Arial CE"/>
      <charset val="238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  <charset val="238"/>
    </font>
    <font>
      <sz val="11"/>
      <name val="Arial"/>
      <family val="2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i/>
      <sz val="11"/>
      <name val="Arial"/>
      <family val="2"/>
    </font>
    <font>
      <i/>
      <sz val="11"/>
      <name val="Arial CE"/>
      <charset val="238"/>
    </font>
    <font>
      <b/>
      <sz val="11"/>
      <name val="Arial CE"/>
      <charset val="238"/>
    </font>
    <font>
      <i/>
      <sz val="9"/>
      <name val="Arial CE"/>
      <charset val="238"/>
    </font>
    <font>
      <b/>
      <sz val="14"/>
      <name val="Arial CE"/>
      <charset val="238"/>
    </font>
    <font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12"/>
      <name val="Arial CE"/>
      <charset val="238"/>
    </font>
    <font>
      <i/>
      <sz val="10"/>
      <name val="Arial CE"/>
      <charset val="238"/>
    </font>
    <font>
      <i/>
      <sz val="10"/>
      <name val="Arial"/>
      <family val="2"/>
      <charset val="238"/>
    </font>
    <font>
      <i/>
      <sz val="10"/>
      <name val="Arial CE"/>
      <family val="2"/>
      <charset val="238"/>
    </font>
    <font>
      <b/>
      <i/>
      <sz val="10"/>
      <name val="Arial CE"/>
      <charset val="238"/>
    </font>
    <font>
      <sz val="9"/>
      <name val="Arial CE"/>
      <charset val="238"/>
    </font>
    <font>
      <b/>
      <i/>
      <sz val="11"/>
      <name val="Arial"/>
      <family val="2"/>
      <charset val="238"/>
    </font>
    <font>
      <sz val="12"/>
      <name val="Arial"/>
      <charset val="238"/>
    </font>
    <font>
      <sz val="11"/>
      <name val="Arial"/>
      <charset val="238"/>
    </font>
    <font>
      <b/>
      <sz val="11"/>
      <name val="Arial"/>
      <family val="2"/>
      <charset val="238"/>
    </font>
    <font>
      <b/>
      <sz val="8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b/>
      <sz val="8"/>
      <color indexed="81"/>
      <name val="Tahoma"/>
      <charset val="1"/>
    </font>
    <font>
      <sz val="8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198">
    <xf numFmtId="0" fontId="0" fillId="0" borderId="0" xfId="0"/>
    <xf numFmtId="0" fontId="13" fillId="0" borderId="0" xfId="0" applyFont="1" applyFill="1"/>
    <xf numFmtId="0" fontId="7" fillId="0" borderId="0" xfId="0" applyFont="1" applyFill="1" applyAlignment="1">
      <alignment horizontal="justify" vertical="top" wrapText="1"/>
    </xf>
    <xf numFmtId="0" fontId="11" fillId="0" borderId="0" xfId="0" applyFont="1" applyFill="1"/>
    <xf numFmtId="0" fontId="15" fillId="0" borderId="0" xfId="0" applyFont="1" applyFill="1" applyBorder="1" applyAlignment="1"/>
    <xf numFmtId="0" fontId="16" fillId="0" borderId="0" xfId="0" applyFont="1" applyFill="1"/>
    <xf numFmtId="0" fontId="2" fillId="0" borderId="0" xfId="0" applyFont="1" applyFill="1" applyAlignment="1">
      <alignment horizontal="left"/>
    </xf>
    <xf numFmtId="0" fontId="5" fillId="0" borderId="0" xfId="0" applyFont="1" applyFill="1"/>
    <xf numFmtId="0" fontId="17" fillId="0" borderId="0" xfId="0" applyFont="1" applyFill="1" applyAlignment="1">
      <alignment horizontal="right"/>
    </xf>
    <xf numFmtId="0" fontId="18" fillId="0" borderId="3" xfId="0" applyFont="1" applyFill="1" applyBorder="1" applyAlignment="1">
      <alignment horizontal="center"/>
    </xf>
    <xf numFmtId="0" fontId="18" fillId="0" borderId="3" xfId="0" applyFont="1" applyBorder="1" applyAlignment="1">
      <alignment horizontal="center"/>
    </xf>
    <xf numFmtId="0" fontId="19" fillId="0" borderId="4" xfId="0" applyFont="1" applyFill="1" applyBorder="1" applyAlignment="1">
      <alignment horizontal="center"/>
    </xf>
    <xf numFmtId="164" fontId="5" fillId="0" borderId="3" xfId="0" applyNumberFormat="1" applyFont="1" applyFill="1" applyBorder="1" applyAlignment="1"/>
    <xf numFmtId="0" fontId="0" fillId="0" borderId="3" xfId="0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18" fillId="0" borderId="4" xfId="0" applyFont="1" applyFill="1" applyBorder="1"/>
    <xf numFmtId="4" fontId="18" fillId="0" borderId="5" xfId="0" applyNumberFormat="1" applyFont="1" applyFill="1" applyBorder="1" applyAlignment="1">
      <alignment horizontal="right" wrapText="1"/>
    </xf>
    <xf numFmtId="165" fontId="5" fillId="0" borderId="3" xfId="0" applyNumberFormat="1" applyFont="1" applyFill="1" applyBorder="1" applyAlignment="1">
      <alignment horizontal="center"/>
    </xf>
    <xf numFmtId="0" fontId="0" fillId="0" borderId="3" xfId="0" applyBorder="1"/>
    <xf numFmtId="0" fontId="20" fillId="0" borderId="3" xfId="0" applyFont="1" applyFill="1" applyBorder="1"/>
    <xf numFmtId="0" fontId="15" fillId="0" borderId="6" xfId="0" applyFont="1" applyFill="1" applyBorder="1" applyAlignment="1"/>
    <xf numFmtId="4" fontId="15" fillId="0" borderId="3" xfId="0" applyNumberFormat="1" applyFont="1" applyFill="1" applyBorder="1" applyAlignment="1"/>
    <xf numFmtId="0" fontId="0" fillId="0" borderId="0" xfId="0" applyFill="1"/>
    <xf numFmtId="0" fontId="18" fillId="0" borderId="3" xfId="0" applyFont="1" applyBorder="1" applyAlignment="1"/>
    <xf numFmtId="0" fontId="0" fillId="0" borderId="0" xfId="0" applyFont="1" applyFill="1"/>
    <xf numFmtId="166" fontId="0" fillId="0" borderId="3" xfId="0" applyNumberFormat="1" applyFont="1" applyFill="1" applyBorder="1" applyAlignment="1">
      <alignment horizontal="center"/>
    </xf>
    <xf numFmtId="0" fontId="0" fillId="0" borderId="5" xfId="0" applyFont="1" applyFill="1" applyBorder="1" applyAlignment="1">
      <alignment horizontal="center"/>
    </xf>
    <xf numFmtId="165" fontId="0" fillId="0" borderId="3" xfId="0" applyNumberFormat="1" applyFont="1" applyFill="1" applyBorder="1" applyAlignment="1">
      <alignment horizontal="center"/>
    </xf>
    <xf numFmtId="0" fontId="21" fillId="0" borderId="0" xfId="0" applyFont="1" applyFill="1"/>
    <xf numFmtId="0" fontId="18" fillId="0" borderId="0" xfId="0" applyFont="1" applyFill="1" applyAlignment="1">
      <alignment horizontal="right"/>
    </xf>
    <xf numFmtId="0" fontId="18" fillId="0" borderId="4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19" fillId="0" borderId="3" xfId="0" applyFont="1" applyBorder="1" applyAlignment="1">
      <alignment horizontal="left"/>
    </xf>
    <xf numFmtId="4" fontId="18" fillId="0" borderId="3" xfId="0" applyNumberFormat="1" applyFont="1" applyFill="1" applyBorder="1"/>
    <xf numFmtId="0" fontId="15" fillId="0" borderId="3" xfId="0" applyFont="1" applyFill="1" applyBorder="1" applyAlignment="1"/>
    <xf numFmtId="0" fontId="15" fillId="0" borderId="7" xfId="0" applyFont="1" applyFill="1" applyBorder="1"/>
    <xf numFmtId="4" fontId="15" fillId="0" borderId="3" xfId="0" applyNumberFormat="1" applyFont="1" applyFill="1" applyBorder="1"/>
    <xf numFmtId="0" fontId="22" fillId="0" borderId="0" xfId="0" applyFont="1"/>
    <xf numFmtId="5" fontId="15" fillId="0" borderId="0" xfId="0" applyNumberFormat="1" applyFont="1" applyAlignment="1">
      <alignment horizontal="right"/>
    </xf>
    <xf numFmtId="0" fontId="7" fillId="0" borderId="0" xfId="0" applyFont="1" applyAlignment="1">
      <alignment horizontal="justify" vertical="top" wrapText="1"/>
    </xf>
    <xf numFmtId="0" fontId="11" fillId="0" borderId="0" xfId="0" applyFont="1"/>
    <xf numFmtId="0" fontId="15" fillId="0" borderId="0" xfId="0" applyFont="1" applyBorder="1" applyAlignment="1"/>
    <xf numFmtId="0" fontId="16" fillId="0" borderId="0" xfId="0" applyFont="1"/>
    <xf numFmtId="0" fontId="2" fillId="0" borderId="0" xfId="0" applyFont="1" applyAlignment="1">
      <alignment horizontal="left"/>
    </xf>
    <xf numFmtId="0" fontId="17" fillId="0" borderId="0" xfId="0" applyFont="1" applyAlignment="1">
      <alignment horizontal="right"/>
    </xf>
    <xf numFmtId="0" fontId="19" fillId="0" borderId="4" xfId="0" applyFont="1" applyBorder="1" applyAlignment="1">
      <alignment horizontal="center"/>
    </xf>
    <xf numFmtId="0" fontId="18" fillId="0" borderId="3" xfId="0" applyFont="1" applyBorder="1" applyAlignment="1">
      <alignment horizontal="center" wrapText="1"/>
    </xf>
    <xf numFmtId="3" fontId="0" fillId="0" borderId="3" xfId="0" applyNumberForma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19" fillId="0" borderId="8" xfId="0" applyFont="1" applyBorder="1" applyAlignment="1">
      <alignment horizontal="left"/>
    </xf>
    <xf numFmtId="4" fontId="18" fillId="0" borderId="5" xfId="0" applyNumberFormat="1" applyFont="1" applyBorder="1" applyAlignment="1">
      <alignment horizontal="right" wrapText="1"/>
    </xf>
    <xf numFmtId="165" fontId="0" fillId="0" borderId="3" xfId="0" applyNumberFormat="1" applyBorder="1" applyAlignment="1">
      <alignment horizontal="center"/>
    </xf>
    <xf numFmtId="0" fontId="20" fillId="0" borderId="3" xfId="0" applyFont="1" applyBorder="1"/>
    <xf numFmtId="0" fontId="15" fillId="0" borderId="6" xfId="0" applyFont="1" applyBorder="1" applyAlignment="1"/>
    <xf numFmtId="4" fontId="15" fillId="0" borderId="3" xfId="0" applyNumberFormat="1" applyFont="1" applyBorder="1" applyAlignment="1"/>
    <xf numFmtId="0" fontId="5" fillId="0" borderId="0" xfId="0" applyFont="1"/>
    <xf numFmtId="0" fontId="21" fillId="0" borderId="0" xfId="0" applyFont="1"/>
    <xf numFmtId="0" fontId="18" fillId="0" borderId="0" xfId="0" applyFont="1" applyAlignment="1">
      <alignment horizontal="right"/>
    </xf>
    <xf numFmtId="0" fontId="18" fillId="0" borderId="4" xfId="0" applyFont="1" applyBorder="1" applyAlignment="1">
      <alignment horizontal="center"/>
    </xf>
    <xf numFmtId="3" fontId="0" fillId="0" borderId="3" xfId="0" applyNumberForma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19" fillId="0" borderId="3" xfId="0" applyFont="1" applyFill="1" applyBorder="1" applyAlignment="1">
      <alignment horizontal="left"/>
    </xf>
    <xf numFmtId="0" fontId="15" fillId="0" borderId="7" xfId="0" applyFont="1" applyBorder="1"/>
    <xf numFmtId="4" fontId="15" fillId="0" borderId="3" xfId="0" applyNumberFormat="1" applyFont="1" applyBorder="1"/>
    <xf numFmtId="0" fontId="24" fillId="0" borderId="0" xfId="0" applyFont="1" applyAlignment="1">
      <alignment horizontal="justify" vertical="top" wrapText="1"/>
    </xf>
    <xf numFmtId="0" fontId="0" fillId="0" borderId="0" xfId="0" applyFont="1"/>
    <xf numFmtId="164" fontId="5" fillId="0" borderId="3" xfId="0" applyNumberFormat="1" applyFont="1" applyFill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18" fillId="0" borderId="4" xfId="0" applyFont="1" applyBorder="1"/>
    <xf numFmtId="165" fontId="0" fillId="0" borderId="3" xfId="0" applyNumberFormat="1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15" fillId="0" borderId="3" xfId="0" applyFont="1" applyBorder="1" applyAlignment="1"/>
    <xf numFmtId="0" fontId="23" fillId="0" borderId="0" xfId="0" applyFont="1" applyAlignment="1">
      <alignment horizontal="justify" vertical="top" wrapText="1"/>
    </xf>
    <xf numFmtId="164" fontId="0" fillId="0" borderId="3" xfId="0" applyNumberFormat="1" applyFont="1" applyFill="1" applyBorder="1" applyAlignment="1">
      <alignment horizontal="center"/>
    </xf>
    <xf numFmtId="0" fontId="0" fillId="0" borderId="3" xfId="0" applyFill="1" applyBorder="1"/>
    <xf numFmtId="0" fontId="23" fillId="0" borderId="0" xfId="0" applyFont="1" applyFill="1" applyAlignment="1">
      <alignment horizontal="justify" vertical="top" wrapText="1"/>
    </xf>
    <xf numFmtId="0" fontId="23" fillId="0" borderId="0" xfId="0" applyFont="1" applyAlignment="1"/>
    <xf numFmtId="164" fontId="0" fillId="0" borderId="3" xfId="0" applyNumberFormat="1" applyFont="1" applyBorder="1" applyAlignment="1">
      <alignment horizontal="center"/>
    </xf>
    <xf numFmtId="167" fontId="0" fillId="0" borderId="3" xfId="0" applyNumberFormat="1" applyFont="1" applyFill="1" applyBorder="1" applyAlignment="1">
      <alignment horizontal="center"/>
    </xf>
    <xf numFmtId="0" fontId="19" fillId="0" borderId="4" xfId="0" applyFont="1" applyFill="1" applyBorder="1" applyAlignment="1">
      <alignment horizontal="left"/>
    </xf>
    <xf numFmtId="4" fontId="18" fillId="0" borderId="3" xfId="0" applyNumberFormat="1" applyFont="1" applyBorder="1" applyAlignment="1">
      <alignment wrapText="1"/>
    </xf>
    <xf numFmtId="3" fontId="0" fillId="0" borderId="3" xfId="0" applyNumberFormat="1" applyFont="1" applyBorder="1" applyAlignment="1">
      <alignment horizontal="center"/>
    </xf>
    <xf numFmtId="166" fontId="0" fillId="0" borderId="3" xfId="0" applyNumberFormat="1" applyFont="1" applyBorder="1" applyAlignment="1">
      <alignment horizontal="center"/>
    </xf>
    <xf numFmtId="3" fontId="0" fillId="0" borderId="0" xfId="0" applyNumberFormat="1" applyFont="1" applyBorder="1" applyAlignment="1">
      <alignment horizontal="center"/>
    </xf>
    <xf numFmtId="0" fontId="20" fillId="0" borderId="0" xfId="0" applyFont="1" applyBorder="1"/>
    <xf numFmtId="4" fontId="15" fillId="0" borderId="0" xfId="0" applyNumberFormat="1" applyFont="1" applyBorder="1" applyAlignment="1"/>
    <xf numFmtId="0" fontId="14" fillId="0" borderId="0" xfId="0" applyFont="1" applyAlignment="1"/>
    <xf numFmtId="0" fontId="5" fillId="0" borderId="3" xfId="0" applyFont="1" applyBorder="1" applyAlignment="1">
      <alignment horizontal="center"/>
    </xf>
    <xf numFmtId="164" fontId="5" fillId="0" borderId="3" xfId="0" applyNumberFormat="1" applyFont="1" applyBorder="1" applyAlignment="1">
      <alignment horizontal="center"/>
    </xf>
    <xf numFmtId="167" fontId="5" fillId="0" borderId="3" xfId="0" applyNumberFormat="1" applyFont="1" applyFill="1" applyBorder="1" applyAlignment="1">
      <alignment horizontal="center"/>
    </xf>
    <xf numFmtId="3" fontId="5" fillId="0" borderId="3" xfId="0" applyNumberFormat="1" applyFont="1" applyBorder="1" applyAlignment="1">
      <alignment horizontal="center"/>
    </xf>
    <xf numFmtId="3" fontId="5" fillId="0" borderId="0" xfId="0" applyNumberFormat="1" applyFont="1" applyBorder="1" applyAlignment="1">
      <alignment horizontal="center"/>
    </xf>
    <xf numFmtId="165" fontId="5" fillId="0" borderId="3" xfId="0" applyNumberFormat="1" applyFont="1" applyBorder="1" applyAlignment="1">
      <alignment horizontal="center"/>
    </xf>
    <xf numFmtId="0" fontId="18" fillId="0" borderId="3" xfId="0" applyFont="1" applyBorder="1"/>
    <xf numFmtId="4" fontId="0" fillId="0" borderId="0" xfId="0" applyNumberFormat="1"/>
    <xf numFmtId="0" fontId="25" fillId="0" borderId="0" xfId="0" applyFont="1"/>
    <xf numFmtId="0" fontId="14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Border="1" applyAlignment="1">
      <alignment horizontal="center"/>
    </xf>
    <xf numFmtId="0" fontId="18" fillId="0" borderId="8" xfId="0" applyFont="1" applyBorder="1" applyAlignment="1">
      <alignment horizontal="left"/>
    </xf>
    <xf numFmtId="165" fontId="5" fillId="0" borderId="0" xfId="0" applyNumberFormat="1" applyFont="1" applyBorder="1" applyAlignment="1">
      <alignment horizontal="center"/>
    </xf>
    <xf numFmtId="0" fontId="15" fillId="0" borderId="3" xfId="0" applyFont="1" applyBorder="1"/>
    <xf numFmtId="166" fontId="5" fillId="0" borderId="3" xfId="0" applyNumberFormat="1" applyFont="1" applyFill="1" applyBorder="1" applyAlignment="1">
      <alignment horizontal="center"/>
    </xf>
    <xf numFmtId="166" fontId="5" fillId="0" borderId="0" xfId="0" applyNumberFormat="1" applyFont="1" applyFill="1" applyBorder="1" applyAlignment="1">
      <alignment horizontal="center"/>
    </xf>
    <xf numFmtId="0" fontId="18" fillId="0" borderId="0" xfId="0" applyFont="1" applyBorder="1" applyAlignment="1">
      <alignment horizontal="center"/>
    </xf>
    <xf numFmtId="0" fontId="18" fillId="0" borderId="0" xfId="0" applyFont="1" applyFill="1" applyBorder="1" applyAlignment="1">
      <alignment horizontal="center"/>
    </xf>
    <xf numFmtId="0" fontId="19" fillId="0" borderId="3" xfId="0" applyFont="1" applyBorder="1" applyAlignment="1">
      <alignment horizontal="center"/>
    </xf>
    <xf numFmtId="166" fontId="5" fillId="0" borderId="0" xfId="0" applyNumberFormat="1" applyFont="1" applyBorder="1" applyAlignment="1">
      <alignment horizontal="center"/>
    </xf>
    <xf numFmtId="167" fontId="0" fillId="0" borderId="0" xfId="0" applyNumberFormat="1" applyFill="1" applyBorder="1" applyAlignment="1">
      <alignment horizontal="center"/>
    </xf>
    <xf numFmtId="1" fontId="5" fillId="0" borderId="3" xfId="0" applyNumberFormat="1" applyFont="1" applyFill="1" applyBorder="1" applyAlignment="1">
      <alignment horizontal="center"/>
    </xf>
    <xf numFmtId="0" fontId="18" fillId="0" borderId="3" xfId="0" applyFont="1" applyFill="1" applyBorder="1" applyAlignment="1">
      <alignment horizontal="left"/>
    </xf>
    <xf numFmtId="2" fontId="5" fillId="0" borderId="0" xfId="0" applyNumberFormat="1" applyFon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0" fontId="24" fillId="0" borderId="0" xfId="0" applyFont="1" applyFill="1" applyAlignment="1">
      <alignment horizontal="justify" vertical="top" wrapText="1"/>
    </xf>
    <xf numFmtId="0" fontId="0" fillId="0" borderId="3" xfId="0" applyNumberFormat="1" applyFont="1" applyBorder="1" applyAlignment="1">
      <alignment horizontal="center"/>
    </xf>
    <xf numFmtId="0" fontId="18" fillId="0" borderId="4" xfId="0" applyFont="1" applyFill="1" applyBorder="1" applyAlignment="1"/>
    <xf numFmtId="0" fontId="18" fillId="0" borderId="3" xfId="0" applyFont="1" applyFill="1" applyBorder="1" applyAlignment="1"/>
    <xf numFmtId="4" fontId="18" fillId="0" borderId="3" xfId="0" applyNumberFormat="1" applyFont="1" applyBorder="1" applyAlignment="1">
      <alignment horizontal="right" wrapText="1"/>
    </xf>
    <xf numFmtId="0" fontId="18" fillId="0" borderId="6" xfId="0" applyFont="1" applyFill="1" applyBorder="1" applyAlignment="1"/>
    <xf numFmtId="165" fontId="0" fillId="0" borderId="0" xfId="0" applyNumberFormat="1" applyFont="1" applyBorder="1" applyAlignment="1">
      <alignment horizontal="center"/>
    </xf>
    <xf numFmtId="1" fontId="0" fillId="0" borderId="5" xfId="0" applyNumberFormat="1" applyFont="1" applyFill="1" applyBorder="1" applyAlignment="1">
      <alignment horizontal="center"/>
    </xf>
    <xf numFmtId="0" fontId="19" fillId="0" borderId="4" xfId="0" applyFont="1" applyBorder="1" applyAlignment="1">
      <alignment horizontal="left"/>
    </xf>
    <xf numFmtId="166" fontId="0" fillId="0" borderId="0" xfId="0" applyNumberForma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/>
    <xf numFmtId="0" fontId="21" fillId="0" borderId="0" xfId="0" applyFont="1" applyBorder="1"/>
    <xf numFmtId="166" fontId="0" fillId="0" borderId="0" xfId="0" applyNumberFormat="1" applyFont="1" applyFill="1" applyBorder="1" applyAlignment="1">
      <alignment horizontal="center"/>
    </xf>
    <xf numFmtId="165" fontId="0" fillId="0" borderId="0" xfId="0" applyNumberFormat="1" applyFont="1" applyFill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166" fontId="5" fillId="0" borderId="3" xfId="0" applyNumberFormat="1" applyFont="1" applyBorder="1" applyAlignment="1">
      <alignment horizontal="center"/>
    </xf>
    <xf numFmtId="4" fontId="18" fillId="0" borderId="3" xfId="0" applyNumberFormat="1" applyFont="1" applyFill="1" applyBorder="1" applyAlignment="1">
      <alignment horizontal="right" wrapText="1"/>
    </xf>
    <xf numFmtId="0" fontId="13" fillId="0" borderId="0" xfId="0" applyFont="1"/>
    <xf numFmtId="1" fontId="5" fillId="0" borderId="5" xfId="0" applyNumberFormat="1" applyFont="1" applyBorder="1" applyAlignment="1">
      <alignment horizontal="center"/>
    </xf>
    <xf numFmtId="4" fontId="18" fillId="0" borderId="3" xfId="0" applyNumberFormat="1" applyFont="1" applyBorder="1" applyAlignment="1"/>
    <xf numFmtId="2" fontId="5" fillId="0" borderId="3" xfId="0" applyNumberFormat="1" applyFont="1" applyBorder="1" applyAlignment="1">
      <alignment horizontal="center"/>
    </xf>
    <xf numFmtId="0" fontId="5" fillId="0" borderId="3" xfId="0" applyNumberFormat="1" applyFont="1" applyBorder="1" applyAlignment="1">
      <alignment horizontal="center"/>
    </xf>
    <xf numFmtId="0" fontId="14" fillId="0" borderId="0" xfId="0" applyFont="1" applyFill="1" applyAlignment="1">
      <alignment horizontal="justify" vertical="top" wrapText="1"/>
    </xf>
    <xf numFmtId="0" fontId="5" fillId="0" borderId="0" xfId="0" applyNumberFormat="1" applyFont="1" applyBorder="1" applyAlignment="1">
      <alignment horizontal="center"/>
    </xf>
    <xf numFmtId="4" fontId="18" fillId="0" borderId="3" xfId="0" applyNumberFormat="1" applyFont="1" applyFill="1" applyBorder="1" applyAlignment="1">
      <alignment wrapText="1"/>
    </xf>
    <xf numFmtId="0" fontId="15" fillId="0" borderId="0" xfId="0" applyFont="1" applyBorder="1" applyAlignment="1">
      <alignment horizontal="center"/>
    </xf>
    <xf numFmtId="0" fontId="5" fillId="0" borderId="0" xfId="0" applyFont="1" applyBorder="1"/>
    <xf numFmtId="0" fontId="21" fillId="0" borderId="0" xfId="0" applyFont="1" applyBorder="1" applyAlignment="1">
      <alignment horizontal="center"/>
    </xf>
    <xf numFmtId="49" fontId="5" fillId="0" borderId="3" xfId="0" applyNumberFormat="1" applyFont="1" applyBorder="1" applyAlignment="1">
      <alignment horizontal="center"/>
    </xf>
    <xf numFmtId="0" fontId="0" fillId="0" borderId="0" xfId="0" applyFont="1" applyFill="1" applyBorder="1"/>
    <xf numFmtId="0" fontId="18" fillId="0" borderId="9" xfId="0" applyFont="1" applyBorder="1" applyAlignment="1">
      <alignment horizontal="center"/>
    </xf>
    <xf numFmtId="0" fontId="18" fillId="0" borderId="10" xfId="0" applyFont="1" applyBorder="1" applyAlignment="1">
      <alignment horizontal="center"/>
    </xf>
    <xf numFmtId="166" fontId="0" fillId="0" borderId="9" xfId="0" applyNumberFormat="1" applyFont="1" applyBorder="1" applyAlignment="1">
      <alignment horizontal="center"/>
    </xf>
    <xf numFmtId="167" fontId="0" fillId="0" borderId="10" xfId="0" applyNumberFormat="1" applyFont="1" applyFill="1" applyBorder="1" applyAlignment="1">
      <alignment horizontal="center"/>
    </xf>
    <xf numFmtId="0" fontId="0" fillId="0" borderId="10" xfId="0" applyNumberFormat="1" applyFont="1" applyBorder="1" applyAlignment="1">
      <alignment horizontal="center"/>
    </xf>
    <xf numFmtId="164" fontId="0" fillId="0" borderId="0" xfId="0" applyNumberFormat="1" applyFont="1" applyBorder="1" applyAlignment="1">
      <alignment horizontal="center"/>
    </xf>
    <xf numFmtId="166" fontId="0" fillId="0" borderId="0" xfId="0" applyNumberFormat="1" applyFont="1" applyBorder="1" applyAlignment="1">
      <alignment horizontal="center"/>
    </xf>
    <xf numFmtId="4" fontId="18" fillId="0" borderId="3" xfId="0" applyNumberFormat="1" applyFont="1" applyBorder="1"/>
    <xf numFmtId="0" fontId="0" fillId="0" borderId="0" xfId="0" applyAlignment="1">
      <alignment horizontal="center"/>
    </xf>
    <xf numFmtId="0" fontId="15" fillId="0" borderId="0" xfId="0" applyFont="1" applyFill="1" applyBorder="1" applyAlignment="1">
      <alignment horizontal="center"/>
    </xf>
    <xf numFmtId="4" fontId="18" fillId="0" borderId="11" xfId="0" applyNumberFormat="1" applyFont="1" applyFill="1" applyBorder="1"/>
    <xf numFmtId="0" fontId="19" fillId="0" borderId="6" xfId="0" applyFont="1" applyFill="1" applyBorder="1" applyAlignment="1">
      <alignment horizontal="left"/>
    </xf>
    <xf numFmtId="0" fontId="18" fillId="0" borderId="3" xfId="0" applyFont="1" applyFill="1" applyBorder="1" applyAlignment="1">
      <alignment horizontal="center" wrapText="1"/>
    </xf>
    <xf numFmtId="2" fontId="15" fillId="0" borderId="0" xfId="0" applyNumberFormat="1" applyFont="1" applyBorder="1" applyAlignment="1"/>
    <xf numFmtId="0" fontId="5" fillId="0" borderId="0" xfId="0" applyFont="1" applyAlignment="1">
      <alignment horizontal="center"/>
    </xf>
    <xf numFmtId="166" fontId="0" fillId="0" borderId="3" xfId="0" applyNumberFormat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18" fillId="0" borderId="3" xfId="0" applyFont="1" applyBorder="1" applyAlignment="1">
      <alignment horizontal="left"/>
    </xf>
    <xf numFmtId="0" fontId="2" fillId="0" borderId="0" xfId="1" applyFont="1"/>
    <xf numFmtId="3" fontId="2" fillId="0" borderId="0" xfId="1" applyNumberFormat="1" applyFont="1"/>
    <xf numFmtId="3" fontId="3" fillId="0" borderId="0" xfId="1" applyNumberFormat="1" applyFont="1" applyAlignment="1">
      <alignment horizontal="right"/>
    </xf>
    <xf numFmtId="0" fontId="4" fillId="0" borderId="1" xfId="1" applyFont="1" applyBorder="1"/>
    <xf numFmtId="3" fontId="5" fillId="0" borderId="1" xfId="1" applyNumberFormat="1" applyFont="1" applyBorder="1" applyAlignment="1">
      <alignment horizontal="right" wrapText="1"/>
    </xf>
    <xf numFmtId="0" fontId="6" fillId="0" borderId="0" xfId="1" applyFont="1"/>
    <xf numFmtId="3" fontId="6" fillId="0" borderId="0" xfId="1" applyNumberFormat="1" applyFont="1" applyFill="1"/>
    <xf numFmtId="3" fontId="6" fillId="0" borderId="0" xfId="1" applyNumberFormat="1" applyFont="1"/>
    <xf numFmtId="0" fontId="7" fillId="0" borderId="0" xfId="1" applyFont="1"/>
    <xf numFmtId="3" fontId="7" fillId="0" borderId="0" xfId="1" applyNumberFormat="1" applyFont="1" applyFill="1" applyAlignment="1">
      <alignment horizontal="right"/>
    </xf>
    <xf numFmtId="3" fontId="7" fillId="0" borderId="0" xfId="1" applyNumberFormat="1" applyFont="1" applyAlignment="1">
      <alignment horizontal="right"/>
    </xf>
    <xf numFmtId="0" fontId="7" fillId="0" borderId="0" xfId="1" applyFont="1" applyBorder="1"/>
    <xf numFmtId="3" fontId="7" fillId="0" borderId="0" xfId="1" applyNumberFormat="1" applyFont="1" applyFill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3" fontId="4" fillId="0" borderId="1" xfId="1" applyNumberFormat="1" applyFont="1" applyFill="1" applyBorder="1" applyAlignment="1">
      <alignment horizontal="right"/>
    </xf>
    <xf numFmtId="3" fontId="4" fillId="0" borderId="1" xfId="1" applyNumberFormat="1" applyFont="1" applyBorder="1" applyAlignment="1">
      <alignment horizontal="right"/>
    </xf>
    <xf numFmtId="0" fontId="8" fillId="0" borderId="0" xfId="1" applyFont="1" applyAlignment="1">
      <alignment horizontal="justify"/>
    </xf>
    <xf numFmtId="3" fontId="9" fillId="0" borderId="0" xfId="1" applyNumberFormat="1" applyFont="1" applyFill="1" applyAlignment="1">
      <alignment horizontal="right"/>
    </xf>
    <xf numFmtId="3" fontId="10" fillId="0" borderId="0" xfId="1" applyNumberFormat="1" applyFont="1" applyAlignment="1">
      <alignment horizontal="right"/>
    </xf>
    <xf numFmtId="0" fontId="11" fillId="2" borderId="2" xfId="1" applyFont="1" applyFill="1" applyBorder="1"/>
    <xf numFmtId="3" fontId="11" fillId="2" borderId="2" xfId="1" applyNumberFormat="1" applyFont="1" applyFill="1" applyBorder="1"/>
    <xf numFmtId="0" fontId="12" fillId="0" borderId="0" xfId="1" applyFont="1"/>
    <xf numFmtId="3" fontId="2" fillId="0" borderId="0" xfId="1" applyNumberFormat="1" applyFont="1" applyFill="1"/>
    <xf numFmtId="3" fontId="5" fillId="0" borderId="1" xfId="1" applyNumberFormat="1" applyFont="1" applyFill="1" applyBorder="1" applyAlignment="1">
      <alignment horizontal="right" wrapText="1"/>
    </xf>
    <xf numFmtId="3" fontId="7" fillId="0" borderId="0" xfId="1" applyNumberFormat="1" applyFont="1" applyFill="1"/>
    <xf numFmtId="3" fontId="7" fillId="0" borderId="0" xfId="1" applyNumberFormat="1" applyFont="1"/>
    <xf numFmtId="3" fontId="6" fillId="0" borderId="0" xfId="1" applyNumberFormat="1" applyFont="1" applyAlignment="1">
      <alignment horizontal="right"/>
    </xf>
    <xf numFmtId="0" fontId="0" fillId="0" borderId="0" xfId="0" applyBorder="1"/>
    <xf numFmtId="0" fontId="14" fillId="0" borderId="0" xfId="0" applyFont="1" applyFill="1" applyAlignment="1">
      <alignment horizontal="justify" vertical="top" wrapText="1"/>
    </xf>
    <xf numFmtId="49" fontId="14" fillId="0" borderId="0" xfId="0" applyNumberFormat="1" applyFont="1" applyFill="1" applyAlignment="1">
      <alignment horizontal="justify" wrapText="1"/>
    </xf>
    <xf numFmtId="49" fontId="14" fillId="0" borderId="0" xfId="0" applyNumberFormat="1" applyFont="1" applyAlignment="1">
      <alignment horizontal="justify" wrapText="1"/>
    </xf>
    <xf numFmtId="0" fontId="14" fillId="0" borderId="0" xfId="0" applyFont="1" applyAlignment="1">
      <alignment horizontal="justify" vertical="top" wrapText="1"/>
    </xf>
    <xf numFmtId="0" fontId="23" fillId="0" borderId="0" xfId="0" applyFont="1" applyFill="1" applyAlignment="1">
      <alignment horizontal="justify" vertical="top" wrapText="1"/>
    </xf>
    <xf numFmtId="49" fontId="14" fillId="0" borderId="0" xfId="0" applyNumberFormat="1" applyFont="1" applyAlignment="1">
      <alignment horizontal="left" vertical="center" wrapText="1"/>
    </xf>
    <xf numFmtId="49" fontId="14" fillId="0" borderId="0" xfId="0" applyNumberFormat="1" applyFont="1" applyAlignment="1">
      <alignment horizontal="justify" vertical="center" wrapText="1"/>
    </xf>
    <xf numFmtId="0" fontId="23" fillId="0" borderId="0" xfId="0" applyFont="1" applyAlignment="1">
      <alignment horizontal="justify" vertical="top" wrapText="1"/>
    </xf>
  </cellXfs>
  <cellStyles count="2">
    <cellStyle name="Normální" xfId="0" builtinId="0"/>
    <cellStyle name="Normální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88"/>
  <sheetViews>
    <sheetView showGridLines="0" view="pageLayout" topLeftCell="A43" zoomScaleNormal="92" zoomScaleSheetLayoutView="92" workbookViewId="0"/>
  </sheetViews>
  <sheetFormatPr defaultRowHeight="12.75" x14ac:dyDescent="0.2"/>
  <cols>
    <col min="1" max="1" width="9.7109375" customWidth="1"/>
    <col min="2" max="2" width="13.140625" customWidth="1"/>
    <col min="3" max="3" width="8.28515625" customWidth="1"/>
    <col min="4" max="4" width="39.140625" customWidth="1"/>
    <col min="5" max="5" width="18.42578125" customWidth="1"/>
    <col min="7" max="7" width="12.85546875" bestFit="1" customWidth="1"/>
  </cols>
  <sheetData>
    <row r="1" spans="1:5" ht="15" customHeight="1" x14ac:dyDescent="0.25">
      <c r="A1" s="1" t="s">
        <v>28</v>
      </c>
    </row>
    <row r="2" spans="1:5" ht="15" customHeight="1" x14ac:dyDescent="0.2">
      <c r="A2" s="191" t="s">
        <v>29</v>
      </c>
      <c r="B2" s="191"/>
      <c r="C2" s="191"/>
      <c r="D2" s="191"/>
      <c r="E2" s="191"/>
    </row>
    <row r="3" spans="1:5" ht="15" customHeight="1" x14ac:dyDescent="0.2">
      <c r="A3" s="192" t="s">
        <v>30</v>
      </c>
      <c r="B3" s="192"/>
      <c r="C3" s="192"/>
      <c r="D3" s="192"/>
      <c r="E3" s="192"/>
    </row>
    <row r="4" spans="1:5" ht="15" customHeight="1" x14ac:dyDescent="0.2">
      <c r="A4" s="190" t="s">
        <v>31</v>
      </c>
      <c r="B4" s="190"/>
      <c r="C4" s="190"/>
      <c r="D4" s="190"/>
      <c r="E4" s="190"/>
    </row>
    <row r="5" spans="1:5" ht="15" customHeight="1" x14ac:dyDescent="0.2">
      <c r="A5" s="190"/>
      <c r="B5" s="190"/>
      <c r="C5" s="190"/>
      <c r="D5" s="190"/>
      <c r="E5" s="190"/>
    </row>
    <row r="6" spans="1:5" ht="15" customHeight="1" x14ac:dyDescent="0.2">
      <c r="A6" s="190"/>
      <c r="B6" s="190"/>
      <c r="C6" s="190"/>
      <c r="D6" s="190"/>
      <c r="E6" s="190"/>
    </row>
    <row r="7" spans="1:5" ht="15" customHeight="1" x14ac:dyDescent="0.2">
      <c r="A7" s="190"/>
      <c r="B7" s="190"/>
      <c r="C7" s="190"/>
      <c r="D7" s="190"/>
      <c r="E7" s="190"/>
    </row>
    <row r="8" spans="1:5" ht="15" customHeight="1" x14ac:dyDescent="0.2">
      <c r="A8" s="190"/>
      <c r="B8" s="190"/>
      <c r="C8" s="190"/>
      <c r="D8" s="190"/>
      <c r="E8" s="190"/>
    </row>
    <row r="9" spans="1:5" ht="15" customHeight="1" x14ac:dyDescent="0.2">
      <c r="A9" s="190"/>
      <c r="B9" s="190"/>
      <c r="C9" s="190"/>
      <c r="D9" s="190"/>
      <c r="E9" s="190"/>
    </row>
    <row r="10" spans="1:5" ht="11.25" customHeight="1" x14ac:dyDescent="0.2">
      <c r="A10" s="2"/>
      <c r="B10" s="2"/>
      <c r="C10" s="2"/>
      <c r="D10" s="2"/>
      <c r="E10" s="2"/>
    </row>
    <row r="11" spans="1:5" ht="15" customHeight="1" x14ac:dyDescent="0.25">
      <c r="A11" s="3" t="s">
        <v>1</v>
      </c>
      <c r="B11" s="4"/>
      <c r="C11" s="4"/>
      <c r="D11" s="4"/>
      <c r="E11" s="4"/>
    </row>
    <row r="12" spans="1:5" ht="15" customHeight="1" x14ac:dyDescent="0.2">
      <c r="A12" s="5" t="s">
        <v>32</v>
      </c>
      <c r="B12" s="4"/>
      <c r="C12" s="4"/>
      <c r="D12" s="4"/>
      <c r="E12" s="6" t="s">
        <v>33</v>
      </c>
    </row>
    <row r="13" spans="1:5" ht="15" customHeight="1" x14ac:dyDescent="0.25">
      <c r="A13" s="7"/>
      <c r="B13" s="3"/>
      <c r="C13" s="4"/>
      <c r="D13" s="4"/>
      <c r="E13" s="8"/>
    </row>
    <row r="14" spans="1:5" ht="15" customHeight="1" x14ac:dyDescent="0.2">
      <c r="A14" s="9" t="s">
        <v>34</v>
      </c>
      <c r="B14" s="10" t="s">
        <v>35</v>
      </c>
      <c r="C14" s="9" t="s">
        <v>36</v>
      </c>
      <c r="D14" s="11" t="s">
        <v>37</v>
      </c>
      <c r="E14" s="9" t="s">
        <v>38</v>
      </c>
    </row>
    <row r="15" spans="1:5" ht="15" customHeight="1" x14ac:dyDescent="0.2">
      <c r="A15" s="12">
        <v>32133123</v>
      </c>
      <c r="B15" s="13">
        <v>90000000000</v>
      </c>
      <c r="C15" s="14"/>
      <c r="D15" s="15" t="s">
        <v>39</v>
      </c>
      <c r="E15" s="16">
        <v>61087.32</v>
      </c>
    </row>
    <row r="16" spans="1:5" ht="15" customHeight="1" x14ac:dyDescent="0.2">
      <c r="A16" s="12">
        <v>32533123</v>
      </c>
      <c r="B16" s="13">
        <v>90000000000</v>
      </c>
      <c r="C16" s="14"/>
      <c r="D16" s="15" t="s">
        <v>39</v>
      </c>
      <c r="E16" s="16">
        <v>346161.48</v>
      </c>
    </row>
    <row r="17" spans="1:5" ht="15" customHeight="1" x14ac:dyDescent="0.2">
      <c r="A17" s="17"/>
      <c r="B17" s="18"/>
      <c r="C17" s="19" t="s">
        <v>40</v>
      </c>
      <c r="D17" s="20"/>
      <c r="E17" s="21">
        <f>SUM(E15:E16)</f>
        <v>407248.8</v>
      </c>
    </row>
    <row r="18" spans="1:5" ht="15" customHeight="1" x14ac:dyDescent="0.25">
      <c r="A18" s="1"/>
      <c r="B18" s="22"/>
      <c r="C18" s="22"/>
      <c r="D18" s="22"/>
      <c r="E18" s="22"/>
    </row>
    <row r="19" spans="1:5" ht="15" customHeight="1" x14ac:dyDescent="0.25">
      <c r="A19" s="3" t="s">
        <v>21</v>
      </c>
      <c r="B19" s="4"/>
      <c r="C19" s="4"/>
      <c r="D19" s="4"/>
      <c r="E19" s="7"/>
    </row>
    <row r="20" spans="1:5" ht="15" customHeight="1" x14ac:dyDescent="0.2">
      <c r="A20" s="5" t="s">
        <v>32</v>
      </c>
      <c r="B20" s="4"/>
      <c r="C20" s="4"/>
      <c r="D20" s="4"/>
      <c r="E20" s="6" t="s">
        <v>33</v>
      </c>
    </row>
    <row r="21" spans="1:5" ht="15" customHeight="1" x14ac:dyDescent="0.25">
      <c r="A21" s="7"/>
      <c r="B21" s="3"/>
      <c r="C21" s="4"/>
      <c r="D21" s="4"/>
      <c r="E21" s="8"/>
    </row>
    <row r="22" spans="1:5" ht="15" customHeight="1" x14ac:dyDescent="0.2">
      <c r="A22" s="9" t="s">
        <v>34</v>
      </c>
      <c r="B22" s="10" t="s">
        <v>35</v>
      </c>
      <c r="C22" s="9" t="s">
        <v>36</v>
      </c>
      <c r="D22" s="11" t="s">
        <v>37</v>
      </c>
      <c r="E22" s="9" t="s">
        <v>38</v>
      </c>
    </row>
    <row r="23" spans="1:5" ht="15" customHeight="1" x14ac:dyDescent="0.2">
      <c r="A23" s="12">
        <v>32133123</v>
      </c>
      <c r="B23" s="13">
        <v>30001001032</v>
      </c>
      <c r="C23" s="14">
        <v>3114</v>
      </c>
      <c r="D23" s="23" t="s">
        <v>41</v>
      </c>
      <c r="E23" s="16">
        <v>61087.32</v>
      </c>
    </row>
    <row r="24" spans="1:5" ht="15" customHeight="1" x14ac:dyDescent="0.2">
      <c r="A24" s="12">
        <v>32533123</v>
      </c>
      <c r="B24" s="13">
        <v>30001001032</v>
      </c>
      <c r="C24" s="14">
        <v>3114</v>
      </c>
      <c r="D24" s="23" t="s">
        <v>41</v>
      </c>
      <c r="E24" s="16">
        <v>346161.48</v>
      </c>
    </row>
    <row r="25" spans="1:5" ht="15" customHeight="1" x14ac:dyDescent="0.2">
      <c r="A25" s="17"/>
      <c r="B25" s="18"/>
      <c r="C25" s="19" t="s">
        <v>40</v>
      </c>
      <c r="D25" s="20"/>
      <c r="E25" s="21">
        <f>SUM(E23:E24)</f>
        <v>407248.8</v>
      </c>
    </row>
    <row r="26" spans="1:5" ht="15" customHeight="1" x14ac:dyDescent="0.2"/>
    <row r="27" spans="1:5" ht="9.75" customHeight="1" x14ac:dyDescent="0.2"/>
    <row r="28" spans="1:5" ht="15" customHeight="1" x14ac:dyDescent="0.25">
      <c r="A28" s="1" t="s">
        <v>42</v>
      </c>
    </row>
    <row r="29" spans="1:5" ht="15" customHeight="1" x14ac:dyDescent="0.2">
      <c r="A29" s="192" t="s">
        <v>29</v>
      </c>
      <c r="B29" s="192"/>
      <c r="C29" s="192"/>
      <c r="D29" s="192"/>
      <c r="E29" s="192"/>
    </row>
    <row r="30" spans="1:5" ht="15" customHeight="1" x14ac:dyDescent="0.2">
      <c r="A30" s="192" t="s">
        <v>30</v>
      </c>
      <c r="B30" s="192"/>
      <c r="C30" s="192"/>
      <c r="D30" s="192"/>
      <c r="E30" s="192"/>
    </row>
    <row r="31" spans="1:5" ht="15" customHeight="1" x14ac:dyDescent="0.2">
      <c r="A31" s="190" t="s">
        <v>43</v>
      </c>
      <c r="B31" s="190"/>
      <c r="C31" s="190"/>
      <c r="D31" s="190"/>
      <c r="E31" s="190"/>
    </row>
    <row r="32" spans="1:5" ht="15" customHeight="1" x14ac:dyDescent="0.2">
      <c r="A32" s="190"/>
      <c r="B32" s="190"/>
      <c r="C32" s="190"/>
      <c r="D32" s="190"/>
      <c r="E32" s="190"/>
    </row>
    <row r="33" spans="1:5" ht="15" customHeight="1" x14ac:dyDescent="0.2">
      <c r="A33" s="190"/>
      <c r="B33" s="190"/>
      <c r="C33" s="190"/>
      <c r="D33" s="190"/>
      <c r="E33" s="190"/>
    </row>
    <row r="34" spans="1:5" ht="15" customHeight="1" x14ac:dyDescent="0.2">
      <c r="A34" s="190"/>
      <c r="B34" s="190"/>
      <c r="C34" s="190"/>
      <c r="D34" s="190"/>
      <c r="E34" s="190"/>
    </row>
    <row r="35" spans="1:5" ht="15" customHeight="1" x14ac:dyDescent="0.2">
      <c r="A35" s="2"/>
      <c r="B35" s="2"/>
      <c r="C35" s="2"/>
      <c r="D35" s="2"/>
      <c r="E35" s="2"/>
    </row>
    <row r="36" spans="1:5" ht="15" customHeight="1" x14ac:dyDescent="0.25">
      <c r="A36" s="3" t="s">
        <v>1</v>
      </c>
      <c r="B36" s="4"/>
      <c r="C36" s="4"/>
      <c r="D36" s="4"/>
      <c r="E36" s="4"/>
    </row>
    <row r="37" spans="1:5" ht="15" customHeight="1" x14ac:dyDescent="0.2">
      <c r="A37" s="5" t="s">
        <v>32</v>
      </c>
      <c r="B37" s="4"/>
      <c r="C37" s="4"/>
      <c r="D37" s="4"/>
      <c r="E37" s="6" t="s">
        <v>33</v>
      </c>
    </row>
    <row r="38" spans="1:5" ht="15" customHeight="1" x14ac:dyDescent="0.25">
      <c r="A38" s="24"/>
      <c r="B38" s="3"/>
      <c r="C38" s="4"/>
      <c r="D38" s="4"/>
      <c r="E38" s="8"/>
    </row>
    <row r="39" spans="1:5" ht="15" customHeight="1" x14ac:dyDescent="0.2">
      <c r="A39" s="9" t="s">
        <v>34</v>
      </c>
      <c r="B39" s="10" t="s">
        <v>35</v>
      </c>
      <c r="C39" s="9" t="s">
        <v>36</v>
      </c>
      <c r="D39" s="11" t="s">
        <v>37</v>
      </c>
      <c r="E39" s="9" t="s">
        <v>38</v>
      </c>
    </row>
    <row r="40" spans="1:5" ht="15" customHeight="1" x14ac:dyDescent="0.2">
      <c r="A40" s="25">
        <v>33024</v>
      </c>
      <c r="B40" s="18">
        <v>90000000000</v>
      </c>
      <c r="C40" s="26"/>
      <c r="D40" s="15" t="s">
        <v>39</v>
      </c>
      <c r="E40" s="16">
        <v>102482</v>
      </c>
    </row>
    <row r="41" spans="1:5" ht="15" customHeight="1" x14ac:dyDescent="0.2">
      <c r="A41" s="27"/>
      <c r="B41" s="18"/>
      <c r="C41" s="19" t="s">
        <v>40</v>
      </c>
      <c r="D41" s="20"/>
      <c r="E41" s="21">
        <f>SUM(E40:E40)</f>
        <v>102482</v>
      </c>
    </row>
    <row r="42" spans="1:5" ht="15" customHeight="1" x14ac:dyDescent="0.25">
      <c r="A42" s="1"/>
      <c r="B42" s="22"/>
      <c r="C42" s="22"/>
      <c r="D42" s="22"/>
      <c r="E42" s="22"/>
    </row>
    <row r="43" spans="1:5" ht="15" customHeight="1" x14ac:dyDescent="0.25">
      <c r="A43" s="3" t="s">
        <v>21</v>
      </c>
      <c r="B43" s="4"/>
      <c r="C43" s="4"/>
      <c r="D43" s="4"/>
      <c r="E43" s="24"/>
    </row>
    <row r="44" spans="1:5" ht="15" customHeight="1" x14ac:dyDescent="0.2">
      <c r="A44" s="5" t="s">
        <v>32</v>
      </c>
      <c r="B44" s="4"/>
      <c r="C44" s="4"/>
      <c r="D44" s="4"/>
      <c r="E44" s="6" t="s">
        <v>33</v>
      </c>
    </row>
    <row r="45" spans="1:5" ht="15" customHeight="1" x14ac:dyDescent="0.2">
      <c r="A45" s="24"/>
      <c r="B45" s="28"/>
      <c r="C45" s="4"/>
      <c r="D45" s="22"/>
      <c r="E45" s="29"/>
    </row>
    <row r="46" spans="1:5" ht="15" customHeight="1" x14ac:dyDescent="0.2">
      <c r="A46" s="9" t="s">
        <v>34</v>
      </c>
      <c r="B46" s="9" t="s">
        <v>35</v>
      </c>
      <c r="C46" s="9" t="s">
        <v>36</v>
      </c>
      <c r="D46" s="30" t="s">
        <v>37</v>
      </c>
      <c r="E46" s="9" t="s">
        <v>38</v>
      </c>
    </row>
    <row r="47" spans="1:5" ht="15" customHeight="1" x14ac:dyDescent="0.2">
      <c r="A47" s="25">
        <v>33024</v>
      </c>
      <c r="B47" s="31">
        <v>30105017047</v>
      </c>
      <c r="C47" s="26">
        <v>3113</v>
      </c>
      <c r="D47" s="32" t="s">
        <v>44</v>
      </c>
      <c r="E47" s="33">
        <v>17000</v>
      </c>
    </row>
    <row r="48" spans="1:5" ht="15" customHeight="1" x14ac:dyDescent="0.2">
      <c r="A48" s="25">
        <v>33024</v>
      </c>
      <c r="B48" s="31">
        <v>30105017020</v>
      </c>
      <c r="C48" s="26">
        <v>3113</v>
      </c>
      <c r="D48" s="32" t="s">
        <v>44</v>
      </c>
      <c r="E48" s="33">
        <v>20000</v>
      </c>
    </row>
    <row r="49" spans="1:5" ht="15" customHeight="1" x14ac:dyDescent="0.2">
      <c r="A49" s="25">
        <v>33024</v>
      </c>
      <c r="B49" s="31">
        <v>30105021037</v>
      </c>
      <c r="C49" s="26">
        <v>3113</v>
      </c>
      <c r="D49" s="32" t="s">
        <v>44</v>
      </c>
      <c r="E49" s="33">
        <v>23000</v>
      </c>
    </row>
    <row r="50" spans="1:5" ht="15" customHeight="1" x14ac:dyDescent="0.2">
      <c r="A50" s="25">
        <v>33024</v>
      </c>
      <c r="B50" s="31">
        <v>30105018022</v>
      </c>
      <c r="C50" s="26">
        <v>3113</v>
      </c>
      <c r="D50" s="32" t="s">
        <v>44</v>
      </c>
      <c r="E50" s="33">
        <v>8481</v>
      </c>
    </row>
    <row r="51" spans="1:5" ht="15" customHeight="1" x14ac:dyDescent="0.2">
      <c r="A51" s="25">
        <v>33024</v>
      </c>
      <c r="B51" s="31">
        <v>30105018054</v>
      </c>
      <c r="C51" s="26">
        <v>3113</v>
      </c>
      <c r="D51" s="32" t="s">
        <v>44</v>
      </c>
      <c r="E51" s="33">
        <v>17001</v>
      </c>
    </row>
    <row r="52" spans="1:5" ht="15" customHeight="1" x14ac:dyDescent="0.2">
      <c r="A52" s="25">
        <v>33024</v>
      </c>
      <c r="B52" s="31">
        <v>30105001237</v>
      </c>
      <c r="C52" s="26">
        <v>3113</v>
      </c>
      <c r="D52" s="32" t="s">
        <v>44</v>
      </c>
      <c r="E52" s="33">
        <v>17000</v>
      </c>
    </row>
    <row r="53" spans="1:5" ht="15" customHeight="1" x14ac:dyDescent="0.2">
      <c r="A53" s="27"/>
      <c r="B53" s="34"/>
      <c r="C53" s="19" t="s">
        <v>40</v>
      </c>
      <c r="D53" s="35"/>
      <c r="E53" s="36">
        <f>SUM(E47:E52)</f>
        <v>102482</v>
      </c>
    </row>
    <row r="54" spans="1:5" ht="15" customHeight="1" x14ac:dyDescent="0.2"/>
    <row r="55" spans="1:5" ht="15" customHeight="1" x14ac:dyDescent="0.25">
      <c r="A55" s="1" t="s">
        <v>45</v>
      </c>
    </row>
    <row r="56" spans="1:5" ht="15" customHeight="1" x14ac:dyDescent="0.2">
      <c r="A56" s="192" t="s">
        <v>29</v>
      </c>
      <c r="B56" s="192"/>
      <c r="C56" s="192"/>
      <c r="D56" s="192"/>
      <c r="E56" s="192"/>
    </row>
    <row r="57" spans="1:5" ht="15" customHeight="1" x14ac:dyDescent="0.2">
      <c r="A57" s="192" t="s">
        <v>30</v>
      </c>
      <c r="B57" s="192"/>
      <c r="C57" s="192"/>
      <c r="D57" s="192"/>
      <c r="E57" s="192"/>
    </row>
    <row r="58" spans="1:5" ht="15" customHeight="1" x14ac:dyDescent="0.2">
      <c r="A58" s="190" t="s">
        <v>46</v>
      </c>
      <c r="B58" s="190"/>
      <c r="C58" s="190"/>
      <c r="D58" s="190"/>
      <c r="E58" s="190"/>
    </row>
    <row r="59" spans="1:5" ht="15" customHeight="1" x14ac:dyDescent="0.2">
      <c r="A59" s="190"/>
      <c r="B59" s="190"/>
      <c r="C59" s="190"/>
      <c r="D59" s="190"/>
      <c r="E59" s="190"/>
    </row>
    <row r="60" spans="1:5" ht="15" customHeight="1" x14ac:dyDescent="0.2">
      <c r="A60" s="190"/>
      <c r="B60" s="190"/>
      <c r="C60" s="190"/>
      <c r="D60" s="190"/>
      <c r="E60" s="190"/>
    </row>
    <row r="61" spans="1:5" ht="15" customHeight="1" x14ac:dyDescent="0.2">
      <c r="A61" s="190"/>
      <c r="B61" s="190"/>
      <c r="C61" s="190"/>
      <c r="D61" s="190"/>
      <c r="E61" s="190"/>
    </row>
    <row r="62" spans="1:5" ht="15" customHeight="1" x14ac:dyDescent="0.2">
      <c r="A62" s="190"/>
      <c r="B62" s="190"/>
      <c r="C62" s="190"/>
      <c r="D62" s="190"/>
      <c r="E62" s="190"/>
    </row>
    <row r="63" spans="1:5" ht="15" customHeight="1" x14ac:dyDescent="0.2">
      <c r="A63" s="2"/>
      <c r="B63" s="2"/>
      <c r="C63" s="2"/>
      <c r="D63" s="2"/>
      <c r="E63" s="2"/>
    </row>
    <row r="64" spans="1:5" ht="15" customHeight="1" x14ac:dyDescent="0.25">
      <c r="A64" s="3" t="s">
        <v>1</v>
      </c>
      <c r="B64" s="4"/>
      <c r="C64" s="4"/>
      <c r="D64" s="4"/>
      <c r="E64" s="4"/>
    </row>
    <row r="65" spans="1:5" ht="15" customHeight="1" x14ac:dyDescent="0.2">
      <c r="A65" s="5" t="s">
        <v>32</v>
      </c>
      <c r="B65" s="4"/>
      <c r="C65" s="4"/>
      <c r="D65" s="4"/>
      <c r="E65" s="6" t="s">
        <v>33</v>
      </c>
    </row>
    <row r="66" spans="1:5" ht="15" customHeight="1" x14ac:dyDescent="0.25">
      <c r="A66" s="24"/>
      <c r="B66" s="3"/>
      <c r="C66" s="4"/>
      <c r="D66" s="4"/>
      <c r="E66" s="8"/>
    </row>
    <row r="67" spans="1:5" ht="15" customHeight="1" x14ac:dyDescent="0.2">
      <c r="A67" s="9" t="s">
        <v>34</v>
      </c>
      <c r="B67" s="10" t="s">
        <v>35</v>
      </c>
      <c r="C67" s="9" t="s">
        <v>36</v>
      </c>
      <c r="D67" s="11" t="s">
        <v>37</v>
      </c>
      <c r="E67" s="9" t="s">
        <v>38</v>
      </c>
    </row>
    <row r="68" spans="1:5" ht="15" customHeight="1" x14ac:dyDescent="0.2">
      <c r="A68" s="25">
        <v>33018</v>
      </c>
      <c r="B68" s="18">
        <v>90000000000</v>
      </c>
      <c r="C68" s="26"/>
      <c r="D68" s="15" t="s">
        <v>39</v>
      </c>
      <c r="E68" s="16">
        <v>5766580</v>
      </c>
    </row>
    <row r="69" spans="1:5" ht="15" customHeight="1" x14ac:dyDescent="0.2">
      <c r="A69" s="27"/>
      <c r="B69" s="18"/>
      <c r="C69" s="19" t="s">
        <v>40</v>
      </c>
      <c r="D69" s="20"/>
      <c r="E69" s="21">
        <f>SUM(E68:E68)</f>
        <v>5766580</v>
      </c>
    </row>
    <row r="70" spans="1:5" ht="15" customHeight="1" x14ac:dyDescent="0.25">
      <c r="A70" s="1"/>
      <c r="B70" s="22"/>
      <c r="C70" s="22"/>
      <c r="D70" s="22"/>
      <c r="E70" s="22"/>
    </row>
    <row r="71" spans="1:5" ht="15" customHeight="1" x14ac:dyDescent="0.25">
      <c r="A71" s="3" t="s">
        <v>21</v>
      </c>
      <c r="B71" s="4"/>
      <c r="C71" s="4"/>
      <c r="D71" s="4"/>
      <c r="E71" s="24"/>
    </row>
    <row r="72" spans="1:5" ht="15" customHeight="1" x14ac:dyDescent="0.2">
      <c r="A72" s="5" t="s">
        <v>32</v>
      </c>
      <c r="B72" s="4"/>
      <c r="C72" s="4"/>
      <c r="D72" s="4"/>
      <c r="E72" s="6" t="s">
        <v>33</v>
      </c>
    </row>
    <row r="73" spans="1:5" ht="15" customHeight="1" x14ac:dyDescent="0.2"/>
    <row r="74" spans="1:5" ht="15" customHeight="1" x14ac:dyDescent="0.2">
      <c r="A74" s="37" t="s">
        <v>47</v>
      </c>
      <c r="E74" s="38">
        <v>5766580</v>
      </c>
    </row>
    <row r="75" spans="1:5" ht="15" customHeight="1" x14ac:dyDescent="0.2"/>
    <row r="76" spans="1:5" ht="15" customHeight="1" x14ac:dyDescent="0.2"/>
    <row r="77" spans="1:5" ht="15" customHeight="1" x14ac:dyDescent="0.25">
      <c r="A77" s="1" t="s">
        <v>48</v>
      </c>
    </row>
    <row r="78" spans="1:5" ht="15" customHeight="1" x14ac:dyDescent="0.2">
      <c r="A78" s="192" t="s">
        <v>29</v>
      </c>
      <c r="B78" s="192"/>
      <c r="C78" s="192"/>
      <c r="D78" s="192"/>
      <c r="E78" s="192"/>
    </row>
    <row r="79" spans="1:5" ht="15" customHeight="1" x14ac:dyDescent="0.2">
      <c r="A79" s="192" t="s">
        <v>49</v>
      </c>
      <c r="B79" s="192"/>
      <c r="C79" s="192"/>
      <c r="D79" s="192"/>
      <c r="E79" s="192"/>
    </row>
    <row r="80" spans="1:5" ht="15" customHeight="1" x14ac:dyDescent="0.2">
      <c r="A80" s="193" t="s">
        <v>50</v>
      </c>
      <c r="B80" s="193"/>
      <c r="C80" s="193"/>
      <c r="D80" s="193"/>
      <c r="E80" s="193"/>
    </row>
    <row r="81" spans="1:5" ht="15" customHeight="1" x14ac:dyDescent="0.2">
      <c r="A81" s="193"/>
      <c r="B81" s="193"/>
      <c r="C81" s="193"/>
      <c r="D81" s="193"/>
      <c r="E81" s="193"/>
    </row>
    <row r="82" spans="1:5" ht="15" customHeight="1" x14ac:dyDescent="0.2">
      <c r="A82" s="193"/>
      <c r="B82" s="193"/>
      <c r="C82" s="193"/>
      <c r="D82" s="193"/>
      <c r="E82" s="193"/>
    </row>
    <row r="83" spans="1:5" ht="15" customHeight="1" x14ac:dyDescent="0.2">
      <c r="A83" s="193"/>
      <c r="B83" s="193"/>
      <c r="C83" s="193"/>
      <c r="D83" s="193"/>
      <c r="E83" s="193"/>
    </row>
    <row r="84" spans="1:5" ht="15" customHeight="1" x14ac:dyDescent="0.2">
      <c r="A84" s="193"/>
      <c r="B84" s="193"/>
      <c r="C84" s="193"/>
      <c r="D84" s="193"/>
      <c r="E84" s="193"/>
    </row>
    <row r="85" spans="1:5" ht="15" customHeight="1" x14ac:dyDescent="0.2">
      <c r="A85" s="193"/>
      <c r="B85" s="193"/>
      <c r="C85" s="193"/>
      <c r="D85" s="193"/>
      <c r="E85" s="193"/>
    </row>
    <row r="86" spans="1:5" ht="15" customHeight="1" x14ac:dyDescent="0.2">
      <c r="A86" s="39"/>
      <c r="B86" s="39"/>
      <c r="C86" s="39"/>
      <c r="D86" s="39"/>
      <c r="E86" s="39"/>
    </row>
    <row r="87" spans="1:5" ht="15" customHeight="1" x14ac:dyDescent="0.25">
      <c r="A87" s="40" t="s">
        <v>1</v>
      </c>
      <c r="B87" s="41"/>
      <c r="C87" s="41"/>
      <c r="D87" s="41"/>
      <c r="E87" s="41"/>
    </row>
    <row r="88" spans="1:5" ht="15" customHeight="1" x14ac:dyDescent="0.2">
      <c r="A88" s="42" t="s">
        <v>51</v>
      </c>
      <c r="B88" s="41"/>
      <c r="C88" s="41"/>
      <c r="D88" s="41"/>
      <c r="E88" s="43" t="s">
        <v>52</v>
      </c>
    </row>
    <row r="89" spans="1:5" ht="15" customHeight="1" x14ac:dyDescent="0.25">
      <c r="B89" s="40"/>
      <c r="C89" s="41"/>
      <c r="D89" s="41"/>
      <c r="E89" s="44"/>
    </row>
    <row r="90" spans="1:5" ht="15" customHeight="1" x14ac:dyDescent="0.2">
      <c r="A90" s="10" t="s">
        <v>34</v>
      </c>
      <c r="B90" s="10" t="s">
        <v>35</v>
      </c>
      <c r="C90" s="10" t="s">
        <v>36</v>
      </c>
      <c r="D90" s="45" t="s">
        <v>37</v>
      </c>
      <c r="E90" s="46" t="s">
        <v>38</v>
      </c>
    </row>
    <row r="91" spans="1:5" ht="15" customHeight="1" x14ac:dyDescent="0.2">
      <c r="A91" s="47">
        <v>98335</v>
      </c>
      <c r="B91" s="18">
        <v>90000000000</v>
      </c>
      <c r="C91" s="48"/>
      <c r="D91" s="49" t="s">
        <v>53</v>
      </c>
      <c r="E91" s="50">
        <v>467123.61</v>
      </c>
    </row>
    <row r="92" spans="1:5" ht="15" customHeight="1" x14ac:dyDescent="0.2">
      <c r="A92" s="51"/>
      <c r="B92" s="18"/>
      <c r="C92" s="52" t="s">
        <v>40</v>
      </c>
      <c r="D92" s="53"/>
      <c r="E92" s="54">
        <f>SUM(E91:E91)</f>
        <v>467123.61</v>
      </c>
    </row>
    <row r="93" spans="1:5" ht="15" customHeight="1" x14ac:dyDescent="0.2">
      <c r="A93" s="55"/>
      <c r="B93" s="55"/>
      <c r="C93" s="55"/>
      <c r="D93" s="55"/>
      <c r="E93" s="55"/>
    </row>
    <row r="94" spans="1:5" ht="15" customHeight="1" x14ac:dyDescent="0.25">
      <c r="A94" s="40" t="s">
        <v>21</v>
      </c>
      <c r="B94" s="41"/>
      <c r="C94" s="41"/>
      <c r="D94" s="41"/>
      <c r="E94" s="55"/>
    </row>
    <row r="95" spans="1:5" ht="15" customHeight="1" x14ac:dyDescent="0.2">
      <c r="A95" s="42" t="s">
        <v>54</v>
      </c>
      <c r="E95" t="s">
        <v>55</v>
      </c>
    </row>
    <row r="96" spans="1:5" ht="15" customHeight="1" x14ac:dyDescent="0.2">
      <c r="A96" s="55"/>
      <c r="B96" s="56"/>
      <c r="C96" s="41"/>
      <c r="E96" s="57"/>
    </row>
    <row r="97" spans="1:5" ht="15" customHeight="1" x14ac:dyDescent="0.2">
      <c r="A97" s="10" t="s">
        <v>34</v>
      </c>
      <c r="B97" s="9" t="s">
        <v>35</v>
      </c>
      <c r="C97" s="10" t="s">
        <v>36</v>
      </c>
      <c r="D97" s="58" t="s">
        <v>37</v>
      </c>
      <c r="E97" s="46" t="s">
        <v>38</v>
      </c>
    </row>
    <row r="98" spans="1:5" ht="15" customHeight="1" x14ac:dyDescent="0.2">
      <c r="A98" s="59">
        <v>98335</v>
      </c>
      <c r="B98" s="60">
        <v>20000000000</v>
      </c>
      <c r="C98" s="60">
        <v>3599</v>
      </c>
      <c r="D98" s="61" t="s">
        <v>56</v>
      </c>
      <c r="E98" s="50">
        <v>467123.61</v>
      </c>
    </row>
    <row r="99" spans="1:5" ht="15" customHeight="1" x14ac:dyDescent="0.2">
      <c r="A99" s="51"/>
      <c r="B99" s="60"/>
      <c r="C99" s="52" t="s">
        <v>40</v>
      </c>
      <c r="D99" s="62"/>
      <c r="E99" s="63">
        <f>SUM(E98:E98)</f>
        <v>467123.61</v>
      </c>
    </row>
    <row r="100" spans="1:5" ht="15" customHeight="1" x14ac:dyDescent="0.2"/>
    <row r="101" spans="1:5" ht="15" customHeight="1" x14ac:dyDescent="0.2"/>
    <row r="102" spans="1:5" ht="15" customHeight="1" x14ac:dyDescent="0.2"/>
    <row r="103" spans="1:5" ht="15" customHeight="1" x14ac:dyDescent="0.2"/>
    <row r="104" spans="1:5" ht="15" customHeight="1" x14ac:dyDescent="0.2"/>
    <row r="105" spans="1:5" ht="15" customHeight="1" x14ac:dyDescent="0.2"/>
    <row r="106" spans="1:5" ht="15" customHeight="1" x14ac:dyDescent="0.2"/>
    <row r="107" spans="1:5" ht="15" customHeight="1" x14ac:dyDescent="0.25">
      <c r="A107" s="1" t="s">
        <v>57</v>
      </c>
    </row>
    <row r="108" spans="1:5" ht="15" customHeight="1" x14ac:dyDescent="0.2">
      <c r="A108" s="192" t="s">
        <v>29</v>
      </c>
      <c r="B108" s="192"/>
      <c r="C108" s="192"/>
      <c r="D108" s="192"/>
      <c r="E108" s="192"/>
    </row>
    <row r="109" spans="1:5" ht="15" customHeight="1" x14ac:dyDescent="0.2">
      <c r="A109" s="192" t="s">
        <v>58</v>
      </c>
      <c r="B109" s="192"/>
      <c r="C109" s="192"/>
      <c r="D109" s="192"/>
      <c r="E109" s="192"/>
    </row>
    <row r="110" spans="1:5" ht="15" customHeight="1" x14ac:dyDescent="0.2">
      <c r="A110" s="194" t="s">
        <v>59</v>
      </c>
      <c r="B110" s="194"/>
      <c r="C110" s="194"/>
      <c r="D110" s="194"/>
      <c r="E110" s="194"/>
    </row>
    <row r="111" spans="1:5" ht="15" customHeight="1" x14ac:dyDescent="0.2">
      <c r="A111" s="194"/>
      <c r="B111" s="194"/>
      <c r="C111" s="194"/>
      <c r="D111" s="194"/>
      <c r="E111" s="194"/>
    </row>
    <row r="112" spans="1:5" ht="15" customHeight="1" x14ac:dyDescent="0.2">
      <c r="A112" s="194"/>
      <c r="B112" s="194"/>
      <c r="C112" s="194"/>
      <c r="D112" s="194"/>
      <c r="E112" s="194"/>
    </row>
    <row r="113" spans="1:5" ht="15" customHeight="1" x14ac:dyDescent="0.2">
      <c r="A113" s="194"/>
      <c r="B113" s="194"/>
      <c r="C113" s="194"/>
      <c r="D113" s="194"/>
      <c r="E113" s="194"/>
    </row>
    <row r="114" spans="1:5" ht="15" customHeight="1" x14ac:dyDescent="0.2">
      <c r="A114" s="194"/>
      <c r="B114" s="194"/>
      <c r="C114" s="194"/>
      <c r="D114" s="194"/>
      <c r="E114" s="194"/>
    </row>
    <row r="115" spans="1:5" ht="15" customHeight="1" x14ac:dyDescent="0.2">
      <c r="A115" s="194"/>
      <c r="B115" s="194"/>
      <c r="C115" s="194"/>
      <c r="D115" s="194"/>
      <c r="E115" s="194"/>
    </row>
    <row r="116" spans="1:5" ht="15" customHeight="1" x14ac:dyDescent="0.2">
      <c r="A116" s="64"/>
      <c r="B116" s="64"/>
      <c r="C116" s="64"/>
      <c r="D116" s="64"/>
      <c r="E116" s="64"/>
    </row>
    <row r="117" spans="1:5" ht="15" customHeight="1" x14ac:dyDescent="0.25">
      <c r="A117" s="40" t="s">
        <v>1</v>
      </c>
      <c r="B117" s="41"/>
      <c r="C117" s="41"/>
      <c r="D117" s="41"/>
      <c r="E117" s="41"/>
    </row>
    <row r="118" spans="1:5" ht="15" customHeight="1" x14ac:dyDescent="0.2">
      <c r="A118" s="42" t="s">
        <v>51</v>
      </c>
      <c r="B118" s="41"/>
      <c r="C118" s="41"/>
      <c r="D118" s="41"/>
      <c r="E118" s="43" t="s">
        <v>52</v>
      </c>
    </row>
    <row r="119" spans="1:5" ht="15" customHeight="1" x14ac:dyDescent="0.25">
      <c r="A119" s="65"/>
      <c r="B119" s="40"/>
      <c r="C119" s="41"/>
      <c r="D119" s="41"/>
      <c r="E119" s="44"/>
    </row>
    <row r="120" spans="1:5" ht="15" customHeight="1" x14ac:dyDescent="0.2">
      <c r="A120" s="10" t="s">
        <v>34</v>
      </c>
      <c r="B120" s="10" t="s">
        <v>35</v>
      </c>
      <c r="C120" s="10" t="s">
        <v>36</v>
      </c>
      <c r="D120" s="45" t="s">
        <v>37</v>
      </c>
      <c r="E120" s="46" t="s">
        <v>38</v>
      </c>
    </row>
    <row r="121" spans="1:5" ht="15" customHeight="1" x14ac:dyDescent="0.2">
      <c r="A121" s="66">
        <v>33513233</v>
      </c>
      <c r="B121" s="18">
        <v>90000000000</v>
      </c>
      <c r="C121" s="67"/>
      <c r="D121" s="68" t="s">
        <v>39</v>
      </c>
      <c r="E121" s="16">
        <v>508861</v>
      </c>
    </row>
    <row r="122" spans="1:5" ht="15" customHeight="1" x14ac:dyDescent="0.2">
      <c r="A122" s="66">
        <v>33113233</v>
      </c>
      <c r="B122" s="18">
        <v>90000000000</v>
      </c>
      <c r="C122" s="67"/>
      <c r="D122" s="68" t="s">
        <v>39</v>
      </c>
      <c r="E122" s="16">
        <v>89799</v>
      </c>
    </row>
    <row r="123" spans="1:5" ht="15" customHeight="1" x14ac:dyDescent="0.2">
      <c r="A123" s="69"/>
      <c r="B123" s="18"/>
      <c r="C123" s="52" t="s">
        <v>40</v>
      </c>
      <c r="D123" s="53"/>
      <c r="E123" s="54">
        <f>SUM(E121:E122)</f>
        <v>598660</v>
      </c>
    </row>
    <row r="124" spans="1:5" ht="15" customHeight="1" x14ac:dyDescent="0.2">
      <c r="A124" s="65"/>
      <c r="B124" s="65"/>
      <c r="C124" s="65"/>
      <c r="D124" s="65"/>
      <c r="E124" s="65"/>
    </row>
    <row r="125" spans="1:5" ht="15" customHeight="1" x14ac:dyDescent="0.25">
      <c r="A125" s="40" t="s">
        <v>21</v>
      </c>
      <c r="B125" s="41"/>
      <c r="C125" s="41"/>
      <c r="D125" s="41"/>
      <c r="E125" s="41"/>
    </row>
    <row r="126" spans="1:5" ht="15" customHeight="1" x14ac:dyDescent="0.2">
      <c r="A126" s="42" t="s">
        <v>60</v>
      </c>
      <c r="B126" s="65"/>
      <c r="C126" s="65"/>
      <c r="D126" s="65"/>
      <c r="E126" s="65" t="s">
        <v>61</v>
      </c>
    </row>
    <row r="127" spans="1:5" ht="15" customHeight="1" x14ac:dyDescent="0.2">
      <c r="A127" s="65"/>
      <c r="B127" s="56"/>
      <c r="C127" s="41"/>
      <c r="D127" s="65"/>
      <c r="E127" s="57"/>
    </row>
    <row r="128" spans="1:5" ht="15" customHeight="1" x14ac:dyDescent="0.2">
      <c r="A128" s="9" t="s">
        <v>34</v>
      </c>
      <c r="B128" s="9" t="s">
        <v>35</v>
      </c>
      <c r="C128" s="10" t="s">
        <v>36</v>
      </c>
      <c r="D128" s="58" t="s">
        <v>37</v>
      </c>
      <c r="E128" s="46" t="s">
        <v>38</v>
      </c>
    </row>
    <row r="129" spans="1:5" ht="15" customHeight="1" x14ac:dyDescent="0.2">
      <c r="A129" s="66">
        <v>33513233</v>
      </c>
      <c r="B129" s="31">
        <v>30002001659</v>
      </c>
      <c r="C129" s="70">
        <v>4357</v>
      </c>
      <c r="D129" s="61" t="s">
        <v>62</v>
      </c>
      <c r="E129" s="16">
        <v>508861</v>
      </c>
    </row>
    <row r="130" spans="1:5" ht="15" customHeight="1" x14ac:dyDescent="0.2">
      <c r="A130" s="66">
        <v>33113233</v>
      </c>
      <c r="B130" s="31">
        <v>30002001659</v>
      </c>
      <c r="C130" s="70">
        <v>4357</v>
      </c>
      <c r="D130" s="61" t="s">
        <v>62</v>
      </c>
      <c r="E130" s="16">
        <v>89799</v>
      </c>
    </row>
    <row r="131" spans="1:5" ht="15" customHeight="1" x14ac:dyDescent="0.2">
      <c r="A131" s="69"/>
      <c r="B131" s="71"/>
      <c r="C131" s="52" t="s">
        <v>40</v>
      </c>
      <c r="D131" s="62"/>
      <c r="E131" s="63">
        <f>SUM(E129:E130)</f>
        <v>598660</v>
      </c>
    </row>
    <row r="132" spans="1:5" ht="15" customHeight="1" x14ac:dyDescent="0.2"/>
    <row r="133" spans="1:5" ht="15" customHeight="1" x14ac:dyDescent="0.2"/>
    <row r="134" spans="1:5" ht="15" customHeight="1" x14ac:dyDescent="0.25">
      <c r="A134" s="1" t="s">
        <v>63</v>
      </c>
    </row>
    <row r="135" spans="1:5" ht="15" customHeight="1" x14ac:dyDescent="0.2">
      <c r="A135" s="192" t="s">
        <v>29</v>
      </c>
      <c r="B135" s="192"/>
      <c r="C135" s="192"/>
      <c r="D135" s="192"/>
      <c r="E135" s="192"/>
    </row>
    <row r="136" spans="1:5" ht="15" customHeight="1" x14ac:dyDescent="0.2">
      <c r="A136" s="192" t="s">
        <v>64</v>
      </c>
      <c r="B136" s="192"/>
      <c r="C136" s="192"/>
      <c r="D136" s="192"/>
      <c r="E136" s="192"/>
    </row>
    <row r="137" spans="1:5" ht="15" customHeight="1" x14ac:dyDescent="0.2">
      <c r="A137" s="190" t="s">
        <v>65</v>
      </c>
      <c r="B137" s="190"/>
      <c r="C137" s="190"/>
      <c r="D137" s="190"/>
      <c r="E137" s="190"/>
    </row>
    <row r="138" spans="1:5" ht="15" customHeight="1" x14ac:dyDescent="0.2">
      <c r="A138" s="190"/>
      <c r="B138" s="190"/>
      <c r="C138" s="190"/>
      <c r="D138" s="190"/>
      <c r="E138" s="190"/>
    </row>
    <row r="139" spans="1:5" ht="15" customHeight="1" x14ac:dyDescent="0.2">
      <c r="A139" s="190"/>
      <c r="B139" s="190"/>
      <c r="C139" s="190"/>
      <c r="D139" s="190"/>
      <c r="E139" s="190"/>
    </row>
    <row r="140" spans="1:5" ht="15" customHeight="1" x14ac:dyDescent="0.2">
      <c r="A140" s="190"/>
      <c r="B140" s="190"/>
      <c r="C140" s="190"/>
      <c r="D140" s="190"/>
      <c r="E140" s="190"/>
    </row>
    <row r="141" spans="1:5" ht="15" customHeight="1" x14ac:dyDescent="0.2">
      <c r="A141" s="190"/>
      <c r="B141" s="190"/>
      <c r="C141" s="190"/>
      <c r="D141" s="190"/>
      <c r="E141" s="190"/>
    </row>
    <row r="142" spans="1:5" ht="15" customHeight="1" x14ac:dyDescent="0.2">
      <c r="A142" s="190"/>
      <c r="B142" s="190"/>
      <c r="C142" s="190"/>
      <c r="D142" s="190"/>
      <c r="E142" s="190"/>
    </row>
    <row r="143" spans="1:5" ht="15" customHeight="1" x14ac:dyDescent="0.2">
      <c r="A143" s="190"/>
      <c r="B143" s="190"/>
      <c r="C143" s="190"/>
      <c r="D143" s="190"/>
      <c r="E143" s="190"/>
    </row>
    <row r="144" spans="1:5" ht="15" customHeight="1" x14ac:dyDescent="0.2">
      <c r="A144" s="72"/>
      <c r="B144" s="72"/>
      <c r="C144" s="72"/>
      <c r="D144" s="72"/>
      <c r="E144" s="72"/>
    </row>
    <row r="145" spans="1:5" ht="15" customHeight="1" x14ac:dyDescent="0.25">
      <c r="A145" s="3" t="s">
        <v>1</v>
      </c>
      <c r="B145" s="4"/>
      <c r="C145" s="4"/>
      <c r="D145" s="4"/>
      <c r="E145" s="4"/>
    </row>
    <row r="146" spans="1:5" ht="15" customHeight="1" x14ac:dyDescent="0.2">
      <c r="A146" s="42" t="s">
        <v>51</v>
      </c>
      <c r="B146" s="41"/>
      <c r="C146" s="41"/>
      <c r="D146" s="41"/>
      <c r="E146" s="43" t="s">
        <v>52</v>
      </c>
    </row>
    <row r="147" spans="1:5" ht="15" customHeight="1" x14ac:dyDescent="0.25">
      <c r="A147" s="65"/>
      <c r="B147" s="40"/>
      <c r="C147" s="41"/>
      <c r="D147" s="41"/>
      <c r="E147" s="44"/>
    </row>
    <row r="148" spans="1:5" ht="15" customHeight="1" x14ac:dyDescent="0.2">
      <c r="A148" s="10" t="s">
        <v>34</v>
      </c>
      <c r="B148" s="10" t="s">
        <v>35</v>
      </c>
      <c r="C148" s="10" t="s">
        <v>36</v>
      </c>
      <c r="D148" s="45" t="s">
        <v>37</v>
      </c>
      <c r="E148" s="46" t="s">
        <v>38</v>
      </c>
    </row>
    <row r="149" spans="1:5" ht="15" customHeight="1" x14ac:dyDescent="0.2">
      <c r="A149" s="73">
        <v>38587505</v>
      </c>
      <c r="B149" s="74">
        <v>90000000000</v>
      </c>
      <c r="C149" s="26"/>
      <c r="D149" s="61" t="s">
        <v>66</v>
      </c>
      <c r="E149" s="16">
        <v>27620001.829999998</v>
      </c>
    </row>
    <row r="150" spans="1:5" ht="15" customHeight="1" x14ac:dyDescent="0.2">
      <c r="A150" s="73">
        <v>38187501</v>
      </c>
      <c r="B150" s="74">
        <v>90000000000</v>
      </c>
      <c r="C150" s="26"/>
      <c r="D150" s="61" t="s">
        <v>66</v>
      </c>
      <c r="E150" s="16">
        <v>1624705.99</v>
      </c>
    </row>
    <row r="151" spans="1:5" ht="15" customHeight="1" x14ac:dyDescent="0.2">
      <c r="A151" s="69"/>
      <c r="B151" s="74"/>
      <c r="C151" s="52" t="s">
        <v>40</v>
      </c>
      <c r="D151" s="53"/>
      <c r="E151" s="54">
        <f>SUM(E149:E150)</f>
        <v>29244707.819999997</v>
      </c>
    </row>
    <row r="152" spans="1:5" ht="15" customHeight="1" x14ac:dyDescent="0.25">
      <c r="A152" s="1"/>
      <c r="B152" s="22"/>
      <c r="C152" s="22"/>
      <c r="D152" s="22"/>
      <c r="E152" s="22"/>
    </row>
    <row r="153" spans="1:5" ht="15" customHeight="1" x14ac:dyDescent="0.25">
      <c r="A153" s="1"/>
      <c r="B153" s="22"/>
      <c r="C153" s="22"/>
      <c r="D153" s="22"/>
      <c r="E153" s="22"/>
    </row>
    <row r="154" spans="1:5" ht="15" customHeight="1" x14ac:dyDescent="0.25">
      <c r="A154" s="1"/>
      <c r="B154" s="22"/>
      <c r="C154" s="22"/>
      <c r="D154" s="22"/>
      <c r="E154" s="22"/>
    </row>
    <row r="155" spans="1:5" ht="15" customHeight="1" x14ac:dyDescent="0.25">
      <c r="A155" s="1"/>
      <c r="B155" s="22"/>
      <c r="C155" s="22"/>
      <c r="D155" s="22"/>
      <c r="E155" s="22"/>
    </row>
    <row r="156" spans="1:5" ht="15" customHeight="1" x14ac:dyDescent="0.25">
      <c r="A156" s="1"/>
      <c r="B156" s="22"/>
      <c r="C156" s="22"/>
      <c r="D156" s="22"/>
      <c r="E156" s="22"/>
    </row>
    <row r="157" spans="1:5" ht="15" customHeight="1" x14ac:dyDescent="0.25">
      <c r="A157" s="1"/>
      <c r="B157" s="22"/>
      <c r="C157" s="22"/>
      <c r="D157" s="22"/>
      <c r="E157" s="22"/>
    </row>
    <row r="158" spans="1:5" ht="15" customHeight="1" x14ac:dyDescent="0.25">
      <c r="A158" s="1"/>
      <c r="B158" s="22"/>
      <c r="C158" s="22"/>
      <c r="D158" s="22"/>
      <c r="E158" s="22"/>
    </row>
    <row r="159" spans="1:5" ht="15" customHeight="1" x14ac:dyDescent="0.25">
      <c r="A159" s="3" t="s">
        <v>21</v>
      </c>
      <c r="B159" s="4"/>
      <c r="C159" s="4"/>
    </row>
    <row r="160" spans="1:5" ht="15" customHeight="1" x14ac:dyDescent="0.2">
      <c r="A160" s="5" t="s">
        <v>67</v>
      </c>
      <c r="B160" s="4"/>
      <c r="C160" s="4"/>
      <c r="D160" s="4"/>
      <c r="E160" s="6" t="s">
        <v>68</v>
      </c>
    </row>
    <row r="161" spans="1:5" ht="15" customHeight="1" x14ac:dyDescent="0.2">
      <c r="A161" s="24"/>
      <c r="B161" s="28"/>
      <c r="C161" s="4"/>
      <c r="D161" s="22"/>
      <c r="E161" s="29"/>
    </row>
    <row r="162" spans="1:5" ht="15" customHeight="1" x14ac:dyDescent="0.2">
      <c r="A162" s="9" t="s">
        <v>34</v>
      </c>
      <c r="B162" s="9" t="s">
        <v>35</v>
      </c>
      <c r="C162" s="9" t="s">
        <v>36</v>
      </c>
      <c r="D162" s="30" t="s">
        <v>37</v>
      </c>
      <c r="E162" s="46" t="s">
        <v>38</v>
      </c>
    </row>
    <row r="163" spans="1:5" ht="15" customHeight="1" x14ac:dyDescent="0.2">
      <c r="A163" s="73">
        <v>38587505</v>
      </c>
      <c r="B163" s="31">
        <v>30004001600</v>
      </c>
      <c r="C163" s="26">
        <v>2212</v>
      </c>
      <c r="D163" s="61" t="s">
        <v>69</v>
      </c>
      <c r="E163" s="16">
        <v>27620001.829999998</v>
      </c>
    </row>
    <row r="164" spans="1:5" ht="15" customHeight="1" x14ac:dyDescent="0.2">
      <c r="A164" s="73">
        <v>38187501</v>
      </c>
      <c r="B164" s="31">
        <v>30004001600</v>
      </c>
      <c r="C164" s="26">
        <v>2212</v>
      </c>
      <c r="D164" s="61" t="s">
        <v>69</v>
      </c>
      <c r="E164" s="16">
        <v>1624705.99</v>
      </c>
    </row>
    <row r="165" spans="1:5" ht="15" customHeight="1" x14ac:dyDescent="0.2">
      <c r="A165" s="25"/>
      <c r="B165" s="34"/>
      <c r="C165" s="19" t="s">
        <v>40</v>
      </c>
      <c r="D165" s="35"/>
      <c r="E165" s="36">
        <f>SUM(E163:E164)</f>
        <v>29244707.819999997</v>
      </c>
    </row>
    <row r="166" spans="1:5" ht="15" customHeight="1" x14ac:dyDescent="0.2"/>
    <row r="167" spans="1:5" ht="15" customHeight="1" x14ac:dyDescent="0.2"/>
    <row r="168" spans="1:5" ht="15" customHeight="1" x14ac:dyDescent="0.25">
      <c r="A168" s="1" t="s">
        <v>70</v>
      </c>
    </row>
    <row r="169" spans="1:5" ht="15" customHeight="1" x14ac:dyDescent="0.2">
      <c r="A169" s="195" t="s">
        <v>29</v>
      </c>
      <c r="B169" s="195"/>
      <c r="C169" s="195"/>
      <c r="D169" s="195"/>
      <c r="E169" s="195"/>
    </row>
    <row r="170" spans="1:5" ht="15" customHeight="1" x14ac:dyDescent="0.2">
      <c r="A170" s="192" t="s">
        <v>30</v>
      </c>
      <c r="B170" s="192"/>
      <c r="C170" s="192"/>
      <c r="D170" s="192"/>
      <c r="E170" s="192"/>
    </row>
    <row r="171" spans="1:5" ht="15" customHeight="1" x14ac:dyDescent="0.2">
      <c r="A171" s="194" t="s">
        <v>71</v>
      </c>
      <c r="B171" s="194"/>
      <c r="C171" s="194"/>
      <c r="D171" s="194"/>
      <c r="E171" s="194"/>
    </row>
    <row r="172" spans="1:5" ht="15" customHeight="1" x14ac:dyDescent="0.2">
      <c r="A172" s="194"/>
      <c r="B172" s="194"/>
      <c r="C172" s="194"/>
      <c r="D172" s="194"/>
      <c r="E172" s="194"/>
    </row>
    <row r="173" spans="1:5" ht="15" customHeight="1" x14ac:dyDescent="0.2">
      <c r="A173" s="194"/>
      <c r="B173" s="194"/>
      <c r="C173" s="194"/>
      <c r="D173" s="194"/>
      <c r="E173" s="194"/>
    </row>
    <row r="174" spans="1:5" ht="15" customHeight="1" x14ac:dyDescent="0.2">
      <c r="A174" s="194"/>
      <c r="B174" s="194"/>
      <c r="C174" s="194"/>
      <c r="D174" s="194"/>
      <c r="E174" s="194"/>
    </row>
    <row r="175" spans="1:5" ht="15" customHeight="1" x14ac:dyDescent="0.2">
      <c r="A175" s="194"/>
      <c r="B175" s="194"/>
      <c r="C175" s="194"/>
      <c r="D175" s="194"/>
      <c r="E175" s="194"/>
    </row>
    <row r="176" spans="1:5" ht="15" customHeight="1" x14ac:dyDescent="0.2">
      <c r="A176" s="194"/>
      <c r="B176" s="194"/>
      <c r="C176" s="194"/>
      <c r="D176" s="194"/>
      <c r="E176" s="194"/>
    </row>
    <row r="177" spans="1:5" ht="15" customHeight="1" x14ac:dyDescent="0.2">
      <c r="A177" s="194"/>
      <c r="B177" s="194"/>
      <c r="C177" s="194"/>
      <c r="D177" s="194"/>
      <c r="E177" s="194"/>
    </row>
    <row r="178" spans="1:5" ht="15" customHeight="1" x14ac:dyDescent="0.2">
      <c r="A178" s="75"/>
      <c r="B178" s="75"/>
      <c r="C178" s="75"/>
      <c r="D178" s="75"/>
      <c r="E178" s="75"/>
    </row>
    <row r="179" spans="1:5" ht="15" customHeight="1" x14ac:dyDescent="0.25">
      <c r="A179" s="3" t="s">
        <v>1</v>
      </c>
      <c r="B179" s="41"/>
      <c r="C179" s="41"/>
      <c r="D179" s="41"/>
      <c r="E179" s="41"/>
    </row>
    <row r="180" spans="1:5" ht="15" customHeight="1" x14ac:dyDescent="0.2">
      <c r="A180" s="76" t="s">
        <v>72</v>
      </c>
      <c r="B180" s="41"/>
      <c r="C180" s="41"/>
      <c r="D180" s="41"/>
      <c r="E180" s="43" t="s">
        <v>73</v>
      </c>
    </row>
    <row r="181" spans="1:5" ht="15" customHeight="1" x14ac:dyDescent="0.25">
      <c r="A181" s="40"/>
      <c r="B181" s="65"/>
      <c r="C181" s="41"/>
      <c r="D181" s="41"/>
      <c r="E181" s="44"/>
    </row>
    <row r="182" spans="1:5" ht="15" customHeight="1" x14ac:dyDescent="0.2">
      <c r="A182" s="10" t="s">
        <v>34</v>
      </c>
      <c r="B182" s="9" t="s">
        <v>35</v>
      </c>
      <c r="C182" s="10" t="s">
        <v>36</v>
      </c>
      <c r="D182" s="45" t="s">
        <v>37</v>
      </c>
      <c r="E182" s="46" t="s">
        <v>38</v>
      </c>
    </row>
    <row r="183" spans="1:5" ht="15" customHeight="1" x14ac:dyDescent="0.2">
      <c r="A183" s="77">
        <v>32133012</v>
      </c>
      <c r="B183" s="78">
        <v>50000000000</v>
      </c>
      <c r="C183" s="70"/>
      <c r="D183" s="79" t="s">
        <v>74</v>
      </c>
      <c r="E183" s="80">
        <v>247325.93</v>
      </c>
    </row>
    <row r="184" spans="1:5" ht="15" customHeight="1" x14ac:dyDescent="0.2">
      <c r="A184" s="77">
        <v>32533012</v>
      </c>
      <c r="B184" s="78">
        <v>50000000000</v>
      </c>
      <c r="C184" s="70"/>
      <c r="D184" s="79" t="s">
        <v>74</v>
      </c>
      <c r="E184" s="80">
        <v>1401513.4</v>
      </c>
    </row>
    <row r="185" spans="1:5" ht="15" customHeight="1" x14ac:dyDescent="0.2">
      <c r="A185" s="81"/>
      <c r="B185" s="82"/>
      <c r="C185" s="52" t="s">
        <v>40</v>
      </c>
      <c r="D185" s="53"/>
      <c r="E185" s="54">
        <f>SUM(E183:E184)</f>
        <v>1648839.3299999998</v>
      </c>
    </row>
    <row r="186" spans="1:5" ht="15" customHeight="1" x14ac:dyDescent="0.2">
      <c r="A186" s="65"/>
      <c r="B186" s="83"/>
      <c r="C186" s="84"/>
      <c r="D186" s="41"/>
      <c r="E186" s="85"/>
    </row>
    <row r="187" spans="1:5" ht="15" customHeight="1" x14ac:dyDescent="0.25">
      <c r="A187" s="40" t="s">
        <v>21</v>
      </c>
      <c r="B187" s="41"/>
      <c r="C187" s="41"/>
      <c r="D187" s="41"/>
      <c r="E187" s="65"/>
    </row>
    <row r="188" spans="1:5" ht="15" customHeight="1" x14ac:dyDescent="0.2">
      <c r="A188" s="76" t="s">
        <v>72</v>
      </c>
      <c r="B188" s="41"/>
      <c r="C188" s="41"/>
      <c r="D188" s="41"/>
      <c r="E188" s="43" t="s">
        <v>73</v>
      </c>
    </row>
    <row r="189" spans="1:5" ht="15" customHeight="1" x14ac:dyDescent="0.2">
      <c r="A189" s="65"/>
      <c r="B189" s="56"/>
      <c r="C189" s="41"/>
      <c r="E189" s="57"/>
    </row>
    <row r="190" spans="1:5" ht="15" customHeight="1" x14ac:dyDescent="0.2">
      <c r="A190" s="10" t="s">
        <v>34</v>
      </c>
      <c r="B190" s="10" t="s">
        <v>35</v>
      </c>
      <c r="C190" s="10" t="s">
        <v>36</v>
      </c>
      <c r="D190" s="10" t="s">
        <v>37</v>
      </c>
      <c r="E190" s="46" t="s">
        <v>38</v>
      </c>
    </row>
    <row r="191" spans="1:5" ht="15" customHeight="1" x14ac:dyDescent="0.2">
      <c r="A191" s="77">
        <v>32133012</v>
      </c>
      <c r="B191" s="78">
        <v>50000001124</v>
      </c>
      <c r="C191" s="70">
        <v>3299</v>
      </c>
      <c r="D191" s="23" t="s">
        <v>41</v>
      </c>
      <c r="E191" s="80">
        <v>-16674.07</v>
      </c>
    </row>
    <row r="192" spans="1:5" ht="15" customHeight="1" x14ac:dyDescent="0.2">
      <c r="A192" s="77">
        <v>32133012</v>
      </c>
      <c r="B192" s="78">
        <v>50000001127</v>
      </c>
      <c r="C192" s="70">
        <v>3299</v>
      </c>
      <c r="D192" s="23" t="s">
        <v>41</v>
      </c>
      <c r="E192" s="80">
        <v>-15000</v>
      </c>
    </row>
    <row r="193" spans="1:5" ht="15" customHeight="1" x14ac:dyDescent="0.2">
      <c r="A193" s="77">
        <v>32133012</v>
      </c>
      <c r="B193" s="78">
        <v>50000001216</v>
      </c>
      <c r="C193" s="70">
        <v>3299</v>
      </c>
      <c r="D193" s="23" t="s">
        <v>41</v>
      </c>
      <c r="E193" s="80">
        <v>-30000</v>
      </c>
    </row>
    <row r="194" spans="1:5" ht="15" customHeight="1" x14ac:dyDescent="0.2">
      <c r="A194" s="77">
        <v>32133012</v>
      </c>
      <c r="B194" s="78">
        <v>50000003001</v>
      </c>
      <c r="C194" s="70">
        <v>3299</v>
      </c>
      <c r="D194" s="32" t="s">
        <v>44</v>
      </c>
      <c r="E194" s="80">
        <v>-22500</v>
      </c>
    </row>
    <row r="195" spans="1:5" ht="15" customHeight="1" x14ac:dyDescent="0.2">
      <c r="A195" s="77">
        <v>32533012</v>
      </c>
      <c r="B195" s="78">
        <v>50000001124</v>
      </c>
      <c r="C195" s="70">
        <v>3299</v>
      </c>
      <c r="D195" s="23" t="s">
        <v>41</v>
      </c>
      <c r="E195" s="80">
        <v>-94486.6</v>
      </c>
    </row>
    <row r="196" spans="1:5" ht="15" customHeight="1" x14ac:dyDescent="0.2">
      <c r="A196" s="77">
        <v>32533012</v>
      </c>
      <c r="B196" s="78">
        <v>50000001127</v>
      </c>
      <c r="C196" s="70">
        <v>3299</v>
      </c>
      <c r="D196" s="23" t="s">
        <v>41</v>
      </c>
      <c r="E196" s="80">
        <v>-85000</v>
      </c>
    </row>
    <row r="197" spans="1:5" ht="15" customHeight="1" x14ac:dyDescent="0.2">
      <c r="A197" s="77">
        <v>32533012</v>
      </c>
      <c r="B197" s="78">
        <v>50000001216</v>
      </c>
      <c r="C197" s="70">
        <v>3299</v>
      </c>
      <c r="D197" s="23" t="s">
        <v>41</v>
      </c>
      <c r="E197" s="80">
        <v>-170000</v>
      </c>
    </row>
    <row r="198" spans="1:5" ht="15" customHeight="1" x14ac:dyDescent="0.2">
      <c r="A198" s="77">
        <v>32533012</v>
      </c>
      <c r="B198" s="78">
        <v>50000003001</v>
      </c>
      <c r="C198" s="70">
        <v>3299</v>
      </c>
      <c r="D198" s="32" t="s">
        <v>44</v>
      </c>
      <c r="E198" s="80">
        <v>-127500</v>
      </c>
    </row>
    <row r="199" spans="1:5" ht="15" customHeight="1" x14ac:dyDescent="0.2">
      <c r="A199" s="77">
        <v>32133012</v>
      </c>
      <c r="B199" s="78">
        <v>50000001204</v>
      </c>
      <c r="C199" s="70">
        <v>3299</v>
      </c>
      <c r="D199" s="23" t="s">
        <v>41</v>
      </c>
      <c r="E199" s="80">
        <v>84000</v>
      </c>
    </row>
    <row r="200" spans="1:5" ht="15" customHeight="1" x14ac:dyDescent="0.2">
      <c r="A200" s="77">
        <v>32133012</v>
      </c>
      <c r="B200" s="78">
        <v>50000000000</v>
      </c>
      <c r="C200" s="70">
        <v>3299</v>
      </c>
      <c r="D200" s="32" t="s">
        <v>75</v>
      </c>
      <c r="E200" s="80">
        <v>150000</v>
      </c>
    </row>
    <row r="201" spans="1:5" ht="15" customHeight="1" x14ac:dyDescent="0.2">
      <c r="A201" s="77">
        <v>32133012</v>
      </c>
      <c r="B201" s="78">
        <v>50000000000</v>
      </c>
      <c r="C201" s="70">
        <v>3299</v>
      </c>
      <c r="D201" s="61" t="s">
        <v>76</v>
      </c>
      <c r="E201" s="80">
        <v>97500</v>
      </c>
    </row>
    <row r="202" spans="1:5" ht="15" customHeight="1" x14ac:dyDescent="0.2">
      <c r="A202" s="77">
        <v>32533012</v>
      </c>
      <c r="B202" s="78">
        <v>50000001204</v>
      </c>
      <c r="C202" s="70">
        <v>3299</v>
      </c>
      <c r="D202" s="23" t="s">
        <v>41</v>
      </c>
      <c r="E202" s="80">
        <v>476000</v>
      </c>
    </row>
    <row r="203" spans="1:5" ht="15" customHeight="1" x14ac:dyDescent="0.2">
      <c r="A203" s="77">
        <v>32533012</v>
      </c>
      <c r="B203" s="78">
        <v>50000000000</v>
      </c>
      <c r="C203" s="70">
        <v>3299</v>
      </c>
      <c r="D203" s="32" t="s">
        <v>75</v>
      </c>
      <c r="E203" s="80">
        <v>850000</v>
      </c>
    </row>
    <row r="204" spans="1:5" ht="15" customHeight="1" x14ac:dyDescent="0.2">
      <c r="A204" s="77">
        <v>32533012</v>
      </c>
      <c r="B204" s="78">
        <v>50000000000</v>
      </c>
      <c r="C204" s="70">
        <v>3299</v>
      </c>
      <c r="D204" s="61" t="s">
        <v>76</v>
      </c>
      <c r="E204" s="80">
        <v>552500</v>
      </c>
    </row>
    <row r="205" spans="1:5" ht="15" customHeight="1" x14ac:dyDescent="0.2">
      <c r="A205" s="18"/>
      <c r="B205" s="69"/>
      <c r="C205" s="52" t="s">
        <v>40</v>
      </c>
      <c r="D205" s="71"/>
      <c r="E205" s="54">
        <f>SUM(E191:E204)</f>
        <v>1648839.33</v>
      </c>
    </row>
    <row r="206" spans="1:5" ht="15" customHeight="1" x14ac:dyDescent="0.2"/>
    <row r="207" spans="1:5" ht="15" customHeight="1" x14ac:dyDescent="0.2"/>
    <row r="208" spans="1:5" ht="15" customHeight="1" x14ac:dyDescent="0.2"/>
    <row r="209" spans="1:5" ht="15" customHeight="1" x14ac:dyDescent="0.2"/>
    <row r="210" spans="1:5" ht="15" customHeight="1" x14ac:dyDescent="0.2"/>
    <row r="211" spans="1:5" ht="15" customHeight="1" x14ac:dyDescent="0.25">
      <c r="A211" s="1" t="s">
        <v>77</v>
      </c>
    </row>
    <row r="212" spans="1:5" ht="15" customHeight="1" x14ac:dyDescent="0.2">
      <c r="A212" s="196" t="s">
        <v>78</v>
      </c>
      <c r="B212" s="196"/>
      <c r="C212" s="196"/>
      <c r="D212" s="196"/>
      <c r="E212" s="196"/>
    </row>
    <row r="213" spans="1:5" ht="15" customHeight="1" x14ac:dyDescent="0.2">
      <c r="A213" s="192" t="s">
        <v>58</v>
      </c>
      <c r="B213" s="192"/>
      <c r="C213" s="192"/>
      <c r="D213" s="192"/>
      <c r="E213" s="192"/>
    </row>
    <row r="214" spans="1:5" ht="15" customHeight="1" x14ac:dyDescent="0.2">
      <c r="A214" s="197" t="s">
        <v>79</v>
      </c>
      <c r="B214" s="197"/>
      <c r="C214" s="197"/>
      <c r="D214" s="197"/>
      <c r="E214" s="197"/>
    </row>
    <row r="215" spans="1:5" ht="15" customHeight="1" x14ac:dyDescent="0.2">
      <c r="A215" s="197"/>
      <c r="B215" s="197"/>
      <c r="C215" s="197"/>
      <c r="D215" s="197"/>
      <c r="E215" s="197"/>
    </row>
    <row r="216" spans="1:5" ht="15" customHeight="1" x14ac:dyDescent="0.2">
      <c r="A216" s="197"/>
      <c r="B216" s="197"/>
      <c r="C216" s="197"/>
      <c r="D216" s="197"/>
      <c r="E216" s="197"/>
    </row>
    <row r="217" spans="1:5" ht="15" customHeight="1" x14ac:dyDescent="0.2">
      <c r="A217" s="197"/>
      <c r="B217" s="197"/>
      <c r="C217" s="197"/>
      <c r="D217" s="197"/>
      <c r="E217" s="197"/>
    </row>
    <row r="218" spans="1:5" ht="15" customHeight="1" x14ac:dyDescent="0.2">
      <c r="A218" s="197"/>
      <c r="B218" s="197"/>
      <c r="C218" s="197"/>
      <c r="D218" s="197"/>
      <c r="E218" s="197"/>
    </row>
    <row r="219" spans="1:5" ht="15" customHeight="1" x14ac:dyDescent="0.2">
      <c r="A219" s="197"/>
      <c r="B219" s="197"/>
      <c r="C219" s="197"/>
      <c r="D219" s="197"/>
      <c r="E219" s="197"/>
    </row>
    <row r="220" spans="1:5" ht="15" customHeight="1" x14ac:dyDescent="0.2">
      <c r="A220" s="197"/>
      <c r="B220" s="197"/>
      <c r="C220" s="197"/>
      <c r="D220" s="197"/>
      <c r="E220" s="197"/>
    </row>
    <row r="221" spans="1:5" ht="15" customHeight="1" x14ac:dyDescent="0.2"/>
    <row r="222" spans="1:5" ht="15" customHeight="1" x14ac:dyDescent="0.2"/>
    <row r="223" spans="1:5" ht="15" customHeight="1" x14ac:dyDescent="0.25">
      <c r="A223" s="3" t="s">
        <v>1</v>
      </c>
      <c r="B223" s="41"/>
      <c r="C223" s="41"/>
      <c r="D223" s="41"/>
      <c r="E223" s="41"/>
    </row>
    <row r="224" spans="1:5" ht="15" customHeight="1" x14ac:dyDescent="0.2">
      <c r="A224" s="76" t="s">
        <v>80</v>
      </c>
      <c r="B224" s="41"/>
      <c r="C224" s="41"/>
      <c r="D224" s="41"/>
      <c r="E224" s="43" t="s">
        <v>81</v>
      </c>
    </row>
    <row r="225" spans="1:5" ht="15" customHeight="1" x14ac:dyDescent="0.25">
      <c r="A225" s="40"/>
      <c r="B225" s="65"/>
      <c r="C225" s="41"/>
      <c r="D225" s="41"/>
      <c r="E225" s="44"/>
    </row>
    <row r="226" spans="1:5" ht="15" customHeight="1" x14ac:dyDescent="0.2">
      <c r="A226" s="70" t="s">
        <v>34</v>
      </c>
      <c r="B226" s="10" t="s">
        <v>35</v>
      </c>
      <c r="C226" s="10" t="s">
        <v>36</v>
      </c>
      <c r="D226" s="45" t="s">
        <v>37</v>
      </c>
      <c r="E226" s="46" t="s">
        <v>38</v>
      </c>
    </row>
    <row r="227" spans="1:5" ht="15" customHeight="1" x14ac:dyDescent="0.2">
      <c r="A227" s="77">
        <v>33113233</v>
      </c>
      <c r="B227" s="78">
        <v>90000100493</v>
      </c>
      <c r="C227" s="70"/>
      <c r="D227" s="68" t="s">
        <v>39</v>
      </c>
      <c r="E227" s="80">
        <v>267934.84000000003</v>
      </c>
    </row>
    <row r="228" spans="1:5" ht="15" customHeight="1" x14ac:dyDescent="0.2">
      <c r="A228" s="77">
        <v>33513233</v>
      </c>
      <c r="B228" s="78">
        <v>90000100493</v>
      </c>
      <c r="C228" s="70"/>
      <c r="D228" s="68" t="s">
        <v>39</v>
      </c>
      <c r="E228" s="80">
        <v>1518297.43</v>
      </c>
    </row>
    <row r="229" spans="1:5" ht="15" customHeight="1" x14ac:dyDescent="0.2">
      <c r="A229" s="81"/>
      <c r="B229" s="81"/>
      <c r="C229" s="52" t="s">
        <v>40</v>
      </c>
      <c r="D229" s="53"/>
      <c r="E229" s="54">
        <f>SUM(E227:E228)</f>
        <v>1786232.27</v>
      </c>
    </row>
    <row r="230" spans="1:5" ht="15" customHeight="1" x14ac:dyDescent="0.2">
      <c r="A230" s="65"/>
      <c r="B230" s="83"/>
      <c r="C230" s="84"/>
      <c r="D230" s="41"/>
      <c r="E230" s="85"/>
    </row>
    <row r="231" spans="1:5" ht="15" customHeight="1" x14ac:dyDescent="0.25">
      <c r="A231" s="40" t="s">
        <v>21</v>
      </c>
      <c r="B231" s="41"/>
      <c r="C231" s="41"/>
      <c r="D231" s="41"/>
      <c r="E231" s="41"/>
    </row>
    <row r="232" spans="1:5" ht="15" customHeight="1" x14ac:dyDescent="0.2">
      <c r="A232" s="76" t="s">
        <v>80</v>
      </c>
      <c r="B232" s="41"/>
      <c r="C232" s="41"/>
      <c r="D232" s="41"/>
      <c r="E232" s="43" t="s">
        <v>81</v>
      </c>
    </row>
    <row r="233" spans="1:5" ht="15" customHeight="1" x14ac:dyDescent="0.25">
      <c r="A233" s="40"/>
      <c r="B233" s="65"/>
      <c r="C233" s="41"/>
      <c r="D233" s="41"/>
      <c r="E233" s="44"/>
    </row>
    <row r="234" spans="1:5" ht="15" customHeight="1" x14ac:dyDescent="0.2">
      <c r="A234" s="70" t="s">
        <v>34</v>
      </c>
      <c r="B234" s="10" t="s">
        <v>35</v>
      </c>
      <c r="C234" s="10" t="s">
        <v>36</v>
      </c>
      <c r="D234" s="45" t="s">
        <v>37</v>
      </c>
      <c r="E234" s="46" t="s">
        <v>38</v>
      </c>
    </row>
    <row r="235" spans="1:5" ht="15" customHeight="1" x14ac:dyDescent="0.2">
      <c r="A235" s="77">
        <v>33113233</v>
      </c>
      <c r="B235" s="78">
        <v>60002100493</v>
      </c>
      <c r="C235" s="70">
        <v>4399</v>
      </c>
      <c r="D235" s="61" t="s">
        <v>82</v>
      </c>
      <c r="E235" s="80">
        <v>16312.5</v>
      </c>
    </row>
    <row r="236" spans="1:5" ht="15" customHeight="1" x14ac:dyDescent="0.2">
      <c r="A236" s="77">
        <v>33513233</v>
      </c>
      <c r="B236" s="78">
        <v>60002100493</v>
      </c>
      <c r="C236" s="70">
        <v>4399</v>
      </c>
      <c r="D236" s="61" t="s">
        <v>82</v>
      </c>
      <c r="E236" s="80">
        <v>92437.5</v>
      </c>
    </row>
    <row r="237" spans="1:5" ht="15" customHeight="1" x14ac:dyDescent="0.2">
      <c r="A237" s="77">
        <v>33113233</v>
      </c>
      <c r="B237" s="78">
        <v>60002100493</v>
      </c>
      <c r="C237" s="70">
        <v>4399</v>
      </c>
      <c r="D237" s="61" t="s">
        <v>83</v>
      </c>
      <c r="E237" s="80">
        <v>33000</v>
      </c>
    </row>
    <row r="238" spans="1:5" ht="15" customHeight="1" x14ac:dyDescent="0.2">
      <c r="A238" s="77">
        <v>33513233</v>
      </c>
      <c r="B238" s="78">
        <v>60002100493</v>
      </c>
      <c r="C238" s="70">
        <v>4399</v>
      </c>
      <c r="D238" s="61" t="s">
        <v>83</v>
      </c>
      <c r="E238" s="80">
        <v>187000</v>
      </c>
    </row>
    <row r="239" spans="1:5" ht="15" customHeight="1" x14ac:dyDescent="0.2">
      <c r="A239" s="77">
        <v>33113233</v>
      </c>
      <c r="B239" s="78">
        <v>60002100493</v>
      </c>
      <c r="C239" s="70">
        <v>4399</v>
      </c>
      <c r="D239" s="61" t="s">
        <v>84</v>
      </c>
      <c r="E239" s="80">
        <v>12328.13</v>
      </c>
    </row>
    <row r="240" spans="1:5" ht="15" customHeight="1" x14ac:dyDescent="0.2">
      <c r="A240" s="77">
        <v>33513233</v>
      </c>
      <c r="B240" s="78">
        <v>60002100493</v>
      </c>
      <c r="C240" s="70">
        <v>4399</v>
      </c>
      <c r="D240" s="61" t="s">
        <v>84</v>
      </c>
      <c r="E240" s="80">
        <v>69859.37</v>
      </c>
    </row>
    <row r="241" spans="1:5" ht="15" customHeight="1" x14ac:dyDescent="0.2">
      <c r="A241" s="77">
        <v>33113233</v>
      </c>
      <c r="B241" s="78">
        <v>60002100493</v>
      </c>
      <c r="C241" s="70">
        <v>4399</v>
      </c>
      <c r="D241" s="61" t="s">
        <v>85</v>
      </c>
      <c r="E241" s="80">
        <v>4438.12</v>
      </c>
    </row>
    <row r="242" spans="1:5" ht="15" customHeight="1" x14ac:dyDescent="0.2">
      <c r="A242" s="77">
        <v>33513233</v>
      </c>
      <c r="B242" s="78">
        <v>60002100493</v>
      </c>
      <c r="C242" s="70">
        <v>4399</v>
      </c>
      <c r="D242" s="61" t="s">
        <v>85</v>
      </c>
      <c r="E242" s="80">
        <v>25149.38</v>
      </c>
    </row>
    <row r="243" spans="1:5" ht="15" customHeight="1" x14ac:dyDescent="0.2">
      <c r="A243" s="77">
        <v>33113233</v>
      </c>
      <c r="B243" s="78">
        <v>60002100493</v>
      </c>
      <c r="C243" s="70">
        <v>4399</v>
      </c>
      <c r="D243" s="61" t="s">
        <v>86</v>
      </c>
      <c r="E243" s="80">
        <v>3000</v>
      </c>
    </row>
    <row r="244" spans="1:5" ht="15" customHeight="1" x14ac:dyDescent="0.2">
      <c r="A244" s="77">
        <v>33513233</v>
      </c>
      <c r="B244" s="78">
        <v>60002100493</v>
      </c>
      <c r="C244" s="70">
        <v>4399</v>
      </c>
      <c r="D244" s="61" t="s">
        <v>86</v>
      </c>
      <c r="E244" s="80">
        <v>17000</v>
      </c>
    </row>
    <row r="245" spans="1:5" ht="15" customHeight="1" x14ac:dyDescent="0.2">
      <c r="A245" s="77">
        <v>33113233</v>
      </c>
      <c r="B245" s="78">
        <v>60002100493</v>
      </c>
      <c r="C245" s="70">
        <v>4399</v>
      </c>
      <c r="D245" s="61" t="s">
        <v>87</v>
      </c>
      <c r="E245" s="80">
        <v>26492.400000000001</v>
      </c>
    </row>
    <row r="246" spans="1:5" ht="15" customHeight="1" x14ac:dyDescent="0.2">
      <c r="A246" s="77">
        <v>33513233</v>
      </c>
      <c r="B246" s="78">
        <v>60002100493</v>
      </c>
      <c r="C246" s="70">
        <v>4399</v>
      </c>
      <c r="D246" s="61" t="s">
        <v>87</v>
      </c>
      <c r="E246" s="80">
        <v>150123.6</v>
      </c>
    </row>
    <row r="247" spans="1:5" ht="15" customHeight="1" x14ac:dyDescent="0.2">
      <c r="A247" s="77">
        <v>33113233</v>
      </c>
      <c r="B247" s="78">
        <v>60002100493</v>
      </c>
      <c r="C247" s="70">
        <v>4399</v>
      </c>
      <c r="D247" s="61" t="s">
        <v>56</v>
      </c>
      <c r="E247" s="80">
        <v>149863.69</v>
      </c>
    </row>
    <row r="248" spans="1:5" ht="15" customHeight="1" x14ac:dyDescent="0.2">
      <c r="A248" s="77">
        <v>33513233</v>
      </c>
      <c r="B248" s="78">
        <v>60002100493</v>
      </c>
      <c r="C248" s="70">
        <v>4399</v>
      </c>
      <c r="D248" s="61" t="s">
        <v>56</v>
      </c>
      <c r="E248" s="80">
        <v>849227.58</v>
      </c>
    </row>
    <row r="249" spans="1:5" ht="15" customHeight="1" x14ac:dyDescent="0.2">
      <c r="A249" s="77">
        <v>33113233</v>
      </c>
      <c r="B249" s="78">
        <v>60002100493</v>
      </c>
      <c r="C249" s="70">
        <v>4399</v>
      </c>
      <c r="D249" s="61" t="s">
        <v>88</v>
      </c>
      <c r="E249" s="80">
        <v>22500</v>
      </c>
    </row>
    <row r="250" spans="1:5" ht="15" customHeight="1" x14ac:dyDescent="0.2">
      <c r="A250" s="77">
        <v>33513233</v>
      </c>
      <c r="B250" s="78">
        <v>60002100493</v>
      </c>
      <c r="C250" s="70">
        <v>4399</v>
      </c>
      <c r="D250" s="61" t="s">
        <v>88</v>
      </c>
      <c r="E250" s="80">
        <v>127500</v>
      </c>
    </row>
    <row r="251" spans="1:5" ht="15" customHeight="1" x14ac:dyDescent="0.2">
      <c r="A251" s="81"/>
      <c r="B251" s="81"/>
      <c r="C251" s="52" t="s">
        <v>40</v>
      </c>
      <c r="D251" s="53"/>
      <c r="E251" s="54">
        <f>SUM(E235:E250)</f>
        <v>1786232.27</v>
      </c>
    </row>
    <row r="252" spans="1:5" ht="15" customHeight="1" x14ac:dyDescent="0.2"/>
    <row r="253" spans="1:5" ht="15" customHeight="1" x14ac:dyDescent="0.2"/>
    <row r="254" spans="1:5" ht="15" customHeight="1" x14ac:dyDescent="0.2"/>
    <row r="255" spans="1:5" ht="15" customHeight="1" x14ac:dyDescent="0.2"/>
    <row r="256" spans="1:5" ht="15" customHeight="1" x14ac:dyDescent="0.2"/>
    <row r="257" spans="1:5" ht="15" customHeight="1" x14ac:dyDescent="0.2"/>
    <row r="258" spans="1:5" ht="15" customHeight="1" x14ac:dyDescent="0.2"/>
    <row r="259" spans="1:5" ht="15" customHeight="1" x14ac:dyDescent="0.2"/>
    <row r="260" spans="1:5" ht="15" customHeight="1" x14ac:dyDescent="0.2"/>
    <row r="261" spans="1:5" ht="15" customHeight="1" x14ac:dyDescent="0.2"/>
    <row r="262" spans="1:5" ht="15" customHeight="1" x14ac:dyDescent="0.2"/>
    <row r="263" spans="1:5" ht="15" customHeight="1" x14ac:dyDescent="0.25">
      <c r="A263" s="1" t="s">
        <v>89</v>
      </c>
    </row>
    <row r="264" spans="1:5" ht="15" customHeight="1" x14ac:dyDescent="0.2">
      <c r="A264" s="196" t="s">
        <v>78</v>
      </c>
      <c r="B264" s="196"/>
      <c r="C264" s="196"/>
      <c r="D264" s="196"/>
      <c r="E264" s="196"/>
    </row>
    <row r="265" spans="1:5" ht="15" customHeight="1" x14ac:dyDescent="0.2">
      <c r="A265" s="192" t="s">
        <v>58</v>
      </c>
      <c r="B265" s="192"/>
      <c r="C265" s="192"/>
      <c r="D265" s="192"/>
      <c r="E265" s="192"/>
    </row>
    <row r="266" spans="1:5" ht="15" customHeight="1" x14ac:dyDescent="0.2">
      <c r="A266" s="193" t="s">
        <v>90</v>
      </c>
      <c r="B266" s="193"/>
      <c r="C266" s="193"/>
      <c r="D266" s="193"/>
      <c r="E266" s="193"/>
    </row>
    <row r="267" spans="1:5" ht="15" customHeight="1" x14ac:dyDescent="0.2">
      <c r="A267" s="193"/>
      <c r="B267" s="193"/>
      <c r="C267" s="193"/>
      <c r="D267" s="193"/>
      <c r="E267" s="193"/>
    </row>
    <row r="268" spans="1:5" ht="15" customHeight="1" x14ac:dyDescent="0.2">
      <c r="A268" s="193"/>
      <c r="B268" s="193"/>
      <c r="C268" s="193"/>
      <c r="D268" s="193"/>
      <c r="E268" s="193"/>
    </row>
    <row r="269" spans="1:5" ht="15" customHeight="1" x14ac:dyDescent="0.2">
      <c r="A269" s="193"/>
      <c r="B269" s="193"/>
      <c r="C269" s="193"/>
      <c r="D269" s="193"/>
      <c r="E269" s="193"/>
    </row>
    <row r="270" spans="1:5" ht="15" customHeight="1" x14ac:dyDescent="0.2">
      <c r="A270" s="193"/>
      <c r="B270" s="193"/>
      <c r="C270" s="193"/>
      <c r="D270" s="193"/>
      <c r="E270" s="193"/>
    </row>
    <row r="271" spans="1:5" ht="15" customHeight="1" x14ac:dyDescent="0.2">
      <c r="A271" s="193"/>
      <c r="B271" s="193"/>
      <c r="C271" s="193"/>
      <c r="D271" s="193"/>
      <c r="E271" s="193"/>
    </row>
    <row r="272" spans="1:5" ht="15" customHeight="1" x14ac:dyDescent="0.2">
      <c r="A272" s="193"/>
      <c r="B272" s="193"/>
      <c r="C272" s="193"/>
      <c r="D272" s="193"/>
      <c r="E272" s="193"/>
    </row>
    <row r="273" spans="1:5" ht="15" customHeight="1" x14ac:dyDescent="0.2"/>
    <row r="274" spans="1:5" ht="15" customHeight="1" x14ac:dyDescent="0.25">
      <c r="A274" s="3" t="s">
        <v>1</v>
      </c>
      <c r="B274" s="41"/>
      <c r="C274" s="41"/>
      <c r="D274" s="41"/>
      <c r="E274" s="41"/>
    </row>
    <row r="275" spans="1:5" ht="15" customHeight="1" x14ac:dyDescent="0.2">
      <c r="A275" s="86" t="s">
        <v>80</v>
      </c>
      <c r="B275" s="41"/>
      <c r="C275" s="41"/>
      <c r="D275" s="41"/>
      <c r="E275" s="43" t="s">
        <v>81</v>
      </c>
    </row>
    <row r="276" spans="1:5" ht="15" customHeight="1" x14ac:dyDescent="0.25">
      <c r="A276" s="40"/>
      <c r="B276" s="55"/>
      <c r="C276" s="41"/>
      <c r="D276" s="41"/>
      <c r="E276" s="44"/>
    </row>
    <row r="277" spans="1:5" ht="15" customHeight="1" x14ac:dyDescent="0.2">
      <c r="A277" s="87" t="s">
        <v>34</v>
      </c>
      <c r="B277" s="10" t="s">
        <v>35</v>
      </c>
      <c r="C277" s="10" t="s">
        <v>36</v>
      </c>
      <c r="D277" s="45" t="s">
        <v>37</v>
      </c>
      <c r="E277" s="10" t="s">
        <v>38</v>
      </c>
    </row>
    <row r="278" spans="1:5" ht="15" customHeight="1" x14ac:dyDescent="0.2">
      <c r="A278" s="88">
        <v>33113233</v>
      </c>
      <c r="B278" s="89">
        <v>90000100580</v>
      </c>
      <c r="C278" s="87"/>
      <c r="D278" s="68" t="s">
        <v>39</v>
      </c>
      <c r="E278" s="80">
        <v>114566.19</v>
      </c>
    </row>
    <row r="279" spans="1:5" ht="15" customHeight="1" x14ac:dyDescent="0.2">
      <c r="A279" s="88">
        <v>33513233</v>
      </c>
      <c r="B279" s="89">
        <v>90000100580</v>
      </c>
      <c r="C279" s="87"/>
      <c r="D279" s="68" t="s">
        <v>39</v>
      </c>
      <c r="E279" s="80">
        <v>649208.4</v>
      </c>
    </row>
    <row r="280" spans="1:5" ht="15" customHeight="1" x14ac:dyDescent="0.2">
      <c r="A280" s="90"/>
      <c r="B280" s="90"/>
      <c r="C280" s="52" t="s">
        <v>40</v>
      </c>
      <c r="D280" s="53"/>
      <c r="E280" s="54">
        <f>SUM(E278:E279)</f>
        <v>763774.59000000008</v>
      </c>
    </row>
    <row r="281" spans="1:5" ht="15" customHeight="1" x14ac:dyDescent="0.2">
      <c r="A281" s="55"/>
      <c r="B281" s="91"/>
      <c r="C281" s="84"/>
      <c r="D281" s="41"/>
      <c r="E281" s="85"/>
    </row>
    <row r="282" spans="1:5" ht="15" customHeight="1" x14ac:dyDescent="0.25">
      <c r="A282" s="40" t="s">
        <v>21</v>
      </c>
      <c r="B282" s="41"/>
      <c r="C282" s="41"/>
      <c r="D282" s="41"/>
      <c r="E282" s="41"/>
    </row>
    <row r="283" spans="1:5" ht="15" customHeight="1" x14ac:dyDescent="0.2">
      <c r="A283" s="86" t="s">
        <v>80</v>
      </c>
      <c r="B283" s="41"/>
      <c r="C283" s="41"/>
      <c r="D283" s="41"/>
      <c r="E283" s="43" t="s">
        <v>81</v>
      </c>
    </row>
    <row r="284" spans="1:5" ht="15" customHeight="1" x14ac:dyDescent="0.25">
      <c r="A284" s="40"/>
      <c r="B284" s="55"/>
      <c r="C284" s="41"/>
      <c r="D284" s="41"/>
      <c r="E284" s="44"/>
    </row>
    <row r="285" spans="1:5" ht="15" customHeight="1" x14ac:dyDescent="0.2">
      <c r="A285" s="87" t="s">
        <v>34</v>
      </c>
      <c r="B285" s="10" t="s">
        <v>35</v>
      </c>
      <c r="C285" s="10" t="s">
        <v>36</v>
      </c>
      <c r="D285" s="45" t="s">
        <v>37</v>
      </c>
      <c r="E285" s="10" t="s">
        <v>38</v>
      </c>
    </row>
    <row r="286" spans="1:5" ht="15" customHeight="1" x14ac:dyDescent="0.2">
      <c r="A286" s="88">
        <v>33113233</v>
      </c>
      <c r="B286" s="89">
        <v>60002100580</v>
      </c>
      <c r="C286" s="87">
        <v>4378</v>
      </c>
      <c r="D286" s="32" t="s">
        <v>91</v>
      </c>
      <c r="E286" s="80">
        <v>36000</v>
      </c>
    </row>
    <row r="287" spans="1:5" ht="15" customHeight="1" x14ac:dyDescent="0.2">
      <c r="A287" s="88">
        <v>33513233</v>
      </c>
      <c r="B287" s="89">
        <v>60002100580</v>
      </c>
      <c r="C287" s="87">
        <v>4378</v>
      </c>
      <c r="D287" s="32" t="s">
        <v>91</v>
      </c>
      <c r="E287" s="80">
        <v>204000</v>
      </c>
    </row>
    <row r="288" spans="1:5" ht="15" customHeight="1" x14ac:dyDescent="0.2">
      <c r="A288" s="88">
        <v>33113233</v>
      </c>
      <c r="B288" s="89">
        <v>60002100580</v>
      </c>
      <c r="C288" s="87">
        <v>4378</v>
      </c>
      <c r="D288" s="61" t="s">
        <v>56</v>
      </c>
      <c r="E288" s="80">
        <v>78566.19</v>
      </c>
    </row>
    <row r="289" spans="1:5" ht="15" customHeight="1" x14ac:dyDescent="0.2">
      <c r="A289" s="88">
        <v>33513233</v>
      </c>
      <c r="B289" s="89">
        <v>60002100580</v>
      </c>
      <c r="C289" s="87">
        <v>4378</v>
      </c>
      <c r="D289" s="61" t="s">
        <v>56</v>
      </c>
      <c r="E289" s="80">
        <v>445208.4</v>
      </c>
    </row>
    <row r="290" spans="1:5" ht="15" customHeight="1" x14ac:dyDescent="0.2">
      <c r="A290" s="90"/>
      <c r="B290" s="90"/>
      <c r="C290" s="52" t="s">
        <v>40</v>
      </c>
      <c r="D290" s="53"/>
      <c r="E290" s="54">
        <f>SUM(E286:E289)</f>
        <v>763774.59000000008</v>
      </c>
    </row>
    <row r="291" spans="1:5" ht="15" customHeight="1" x14ac:dyDescent="0.2"/>
    <row r="292" spans="1:5" ht="15" customHeight="1" x14ac:dyDescent="0.2"/>
    <row r="293" spans="1:5" ht="15" customHeight="1" x14ac:dyDescent="0.25">
      <c r="A293" s="1" t="s">
        <v>92</v>
      </c>
    </row>
    <row r="294" spans="1:5" ht="15" customHeight="1" x14ac:dyDescent="0.2">
      <c r="A294" s="192" t="s">
        <v>29</v>
      </c>
      <c r="B294" s="192"/>
      <c r="C294" s="192"/>
      <c r="D294" s="192"/>
      <c r="E294" s="192"/>
    </row>
    <row r="295" spans="1:5" ht="15" customHeight="1" x14ac:dyDescent="0.2">
      <c r="A295" s="192" t="s">
        <v>93</v>
      </c>
      <c r="B295" s="192"/>
      <c r="C295" s="192"/>
      <c r="D295" s="192"/>
      <c r="E295" s="192"/>
    </row>
    <row r="296" spans="1:5" ht="15" customHeight="1" x14ac:dyDescent="0.2">
      <c r="A296" s="193" t="s">
        <v>94</v>
      </c>
      <c r="B296" s="193"/>
      <c r="C296" s="193"/>
      <c r="D296" s="193"/>
      <c r="E296" s="193"/>
    </row>
    <row r="297" spans="1:5" ht="15" customHeight="1" x14ac:dyDescent="0.2">
      <c r="A297" s="193"/>
      <c r="B297" s="193"/>
      <c r="C297" s="193"/>
      <c r="D297" s="193"/>
      <c r="E297" s="193"/>
    </row>
    <row r="298" spans="1:5" ht="15" customHeight="1" x14ac:dyDescent="0.2">
      <c r="A298" s="193"/>
      <c r="B298" s="193"/>
      <c r="C298" s="193"/>
      <c r="D298" s="193"/>
      <c r="E298" s="193"/>
    </row>
    <row r="299" spans="1:5" ht="15" customHeight="1" x14ac:dyDescent="0.2">
      <c r="A299" s="193"/>
      <c r="B299" s="193"/>
      <c r="C299" s="193"/>
      <c r="D299" s="193"/>
      <c r="E299" s="193"/>
    </row>
    <row r="300" spans="1:5" ht="15" customHeight="1" x14ac:dyDescent="0.2">
      <c r="A300" s="193"/>
      <c r="B300" s="193"/>
      <c r="C300" s="193"/>
      <c r="D300" s="193"/>
      <c r="E300" s="193"/>
    </row>
    <row r="301" spans="1:5" ht="15" customHeight="1" x14ac:dyDescent="0.2">
      <c r="A301" s="193"/>
      <c r="B301" s="193"/>
      <c r="C301" s="193"/>
      <c r="D301" s="193"/>
      <c r="E301" s="193"/>
    </row>
    <row r="302" spans="1:5" ht="15" customHeight="1" x14ac:dyDescent="0.2">
      <c r="A302" s="193"/>
      <c r="B302" s="193"/>
      <c r="C302" s="193"/>
      <c r="D302" s="193"/>
      <c r="E302" s="193"/>
    </row>
    <row r="303" spans="1:5" ht="15" customHeight="1" x14ac:dyDescent="0.2"/>
    <row r="304" spans="1:5" ht="15" customHeight="1" x14ac:dyDescent="0.25">
      <c r="A304" s="3" t="s">
        <v>1</v>
      </c>
      <c r="B304" s="4"/>
      <c r="C304" s="4"/>
      <c r="D304" s="4"/>
      <c r="E304" s="4"/>
    </row>
    <row r="305" spans="1:5" ht="15" customHeight="1" x14ac:dyDescent="0.2">
      <c r="A305" s="5" t="s">
        <v>95</v>
      </c>
      <c r="B305" s="41"/>
      <c r="C305" s="41"/>
      <c r="D305" s="41"/>
      <c r="E305" s="43" t="s">
        <v>96</v>
      </c>
    </row>
    <row r="306" spans="1:5" ht="15" customHeight="1" x14ac:dyDescent="0.25">
      <c r="A306" s="55"/>
      <c r="B306" s="40"/>
      <c r="C306" s="41"/>
      <c r="D306" s="41"/>
      <c r="E306" s="44"/>
    </row>
    <row r="307" spans="1:5" ht="15" customHeight="1" x14ac:dyDescent="0.2">
      <c r="A307" s="10" t="s">
        <v>34</v>
      </c>
      <c r="B307" s="10" t="s">
        <v>35</v>
      </c>
      <c r="C307" s="10" t="s">
        <v>36</v>
      </c>
      <c r="D307" s="45" t="s">
        <v>37</v>
      </c>
      <c r="E307" s="46" t="s">
        <v>38</v>
      </c>
    </row>
    <row r="308" spans="1:5" ht="15" customHeight="1" x14ac:dyDescent="0.2">
      <c r="A308" s="88">
        <v>41117007</v>
      </c>
      <c r="B308" s="74">
        <v>90000100101</v>
      </c>
      <c r="C308" s="48"/>
      <c r="D308" s="32" t="s">
        <v>39</v>
      </c>
      <c r="E308" s="16">
        <v>13241.62</v>
      </c>
    </row>
    <row r="309" spans="1:5" ht="15" customHeight="1" x14ac:dyDescent="0.2">
      <c r="A309" s="92"/>
      <c r="B309" s="74"/>
      <c r="C309" s="52" t="s">
        <v>40</v>
      </c>
      <c r="D309" s="53"/>
      <c r="E309" s="54">
        <f>SUM(E308:E308)</f>
        <v>13241.62</v>
      </c>
    </row>
    <row r="310" spans="1:5" ht="15" customHeight="1" x14ac:dyDescent="0.25">
      <c r="A310" s="1"/>
      <c r="B310" s="22"/>
      <c r="C310" s="22"/>
      <c r="D310" s="22"/>
      <c r="E310" s="22"/>
    </row>
    <row r="311" spans="1:5" ht="15" customHeight="1" x14ac:dyDescent="0.25">
      <c r="A311" s="1"/>
      <c r="B311" s="22"/>
      <c r="C311" s="22"/>
      <c r="D311" s="22"/>
      <c r="E311" s="22"/>
    </row>
    <row r="312" spans="1:5" ht="15" customHeight="1" x14ac:dyDescent="0.25">
      <c r="A312" s="1"/>
      <c r="B312" s="22"/>
      <c r="C312" s="22"/>
      <c r="D312" s="22"/>
      <c r="E312" s="22"/>
    </row>
    <row r="313" spans="1:5" ht="15" customHeight="1" x14ac:dyDescent="0.25">
      <c r="A313" s="1"/>
      <c r="B313" s="22"/>
      <c r="C313" s="22"/>
      <c r="D313" s="22"/>
      <c r="E313" s="22"/>
    </row>
    <row r="314" spans="1:5" ht="15" customHeight="1" x14ac:dyDescent="0.25">
      <c r="A314" s="1"/>
      <c r="B314" s="22"/>
      <c r="C314" s="22"/>
      <c r="D314" s="22"/>
      <c r="E314" s="22"/>
    </row>
    <row r="315" spans="1:5" ht="15" customHeight="1" x14ac:dyDescent="0.25">
      <c r="A315" s="3" t="s">
        <v>1</v>
      </c>
      <c r="B315" s="4"/>
      <c r="C315" s="4"/>
      <c r="D315" s="4"/>
      <c r="E315" s="4"/>
    </row>
    <row r="316" spans="1:5" ht="15" customHeight="1" x14ac:dyDescent="0.2">
      <c r="A316" s="5" t="s">
        <v>97</v>
      </c>
      <c r="B316" s="41"/>
      <c r="C316" s="41"/>
      <c r="D316" s="41"/>
      <c r="E316" s="43" t="s">
        <v>98</v>
      </c>
    </row>
    <row r="317" spans="1:5" ht="15" customHeight="1" x14ac:dyDescent="0.25">
      <c r="A317" s="55"/>
      <c r="B317" s="40"/>
      <c r="C317" s="41"/>
      <c r="D317" s="41"/>
      <c r="E317" s="44"/>
    </row>
    <row r="318" spans="1:5" ht="15" customHeight="1" x14ac:dyDescent="0.2">
      <c r="A318" s="10" t="s">
        <v>34</v>
      </c>
      <c r="B318" s="10" t="s">
        <v>35</v>
      </c>
      <c r="C318" s="10" t="s">
        <v>36</v>
      </c>
      <c r="D318" s="45" t="s">
        <v>37</v>
      </c>
      <c r="E318" s="46" t="s">
        <v>38</v>
      </c>
    </row>
    <row r="319" spans="1:5" ht="15" customHeight="1" x14ac:dyDescent="0.2">
      <c r="A319" s="88">
        <v>41595113</v>
      </c>
      <c r="B319" s="74">
        <v>90000100101</v>
      </c>
      <c r="C319" s="48"/>
      <c r="D319" s="93" t="s">
        <v>99</v>
      </c>
      <c r="E319" s="16">
        <v>989028.69</v>
      </c>
    </row>
    <row r="320" spans="1:5" ht="15" customHeight="1" x14ac:dyDescent="0.2">
      <c r="A320" s="88">
        <v>41595823</v>
      </c>
      <c r="B320" s="74">
        <v>90000100101</v>
      </c>
      <c r="C320" s="48"/>
      <c r="D320" s="61" t="s">
        <v>100</v>
      </c>
      <c r="E320" s="16">
        <v>3538411.59</v>
      </c>
    </row>
    <row r="321" spans="1:7" ht="15" customHeight="1" x14ac:dyDescent="0.2">
      <c r="A321" s="92"/>
      <c r="B321" s="74"/>
      <c r="C321" s="52" t="s">
        <v>40</v>
      </c>
      <c r="D321" s="53"/>
      <c r="E321" s="54">
        <f>SUM(E319:E320)</f>
        <v>4527440.2799999993</v>
      </c>
      <c r="G321" s="94">
        <f>SUM(E309,E321)</f>
        <v>4540681.8999999994</v>
      </c>
    </row>
    <row r="322" spans="1:7" ht="15" customHeight="1" x14ac:dyDescent="0.25">
      <c r="A322" s="1"/>
      <c r="B322" s="22"/>
      <c r="C322" s="22"/>
      <c r="D322" s="22"/>
      <c r="E322" s="22"/>
    </row>
    <row r="323" spans="1:7" ht="15" customHeight="1" x14ac:dyDescent="0.25">
      <c r="A323" s="95" t="s">
        <v>21</v>
      </c>
      <c r="B323" s="22"/>
      <c r="C323" s="22"/>
      <c r="D323" s="22"/>
      <c r="E323" s="22"/>
    </row>
    <row r="324" spans="1:7" ht="15" customHeight="1" x14ac:dyDescent="0.2">
      <c r="A324" s="5" t="s">
        <v>97</v>
      </c>
      <c r="B324" s="41"/>
      <c r="C324" s="41"/>
      <c r="D324" s="41"/>
      <c r="E324" s="43" t="s">
        <v>98</v>
      </c>
    </row>
    <row r="325" spans="1:7" ht="15" customHeight="1" x14ac:dyDescent="0.25">
      <c r="A325" s="55"/>
      <c r="B325" s="40"/>
      <c r="C325" s="41"/>
      <c r="D325" s="41"/>
      <c r="E325" s="44"/>
    </row>
    <row r="326" spans="1:7" ht="15" customHeight="1" x14ac:dyDescent="0.2">
      <c r="A326" s="10" t="s">
        <v>34</v>
      </c>
      <c r="B326" s="10" t="s">
        <v>35</v>
      </c>
      <c r="C326" s="10" t="s">
        <v>36</v>
      </c>
      <c r="D326" s="45" t="s">
        <v>37</v>
      </c>
      <c r="E326" s="46" t="s">
        <v>38</v>
      </c>
    </row>
    <row r="327" spans="1:7" ht="15" customHeight="1" x14ac:dyDescent="0.2">
      <c r="A327" s="88">
        <v>41595113</v>
      </c>
      <c r="B327" s="74">
        <v>30106000000</v>
      </c>
      <c r="C327" s="48">
        <v>2143</v>
      </c>
      <c r="D327" s="61" t="s">
        <v>101</v>
      </c>
      <c r="E327" s="16">
        <v>756099.62</v>
      </c>
    </row>
    <row r="328" spans="1:7" ht="15" customHeight="1" x14ac:dyDescent="0.2">
      <c r="A328" s="88">
        <v>41595823</v>
      </c>
      <c r="B328" s="74">
        <v>30106000000</v>
      </c>
      <c r="C328" s="48">
        <v>2143</v>
      </c>
      <c r="D328" s="61" t="s">
        <v>102</v>
      </c>
      <c r="E328" s="16">
        <v>3538411.59</v>
      </c>
    </row>
    <row r="329" spans="1:7" ht="15" customHeight="1" x14ac:dyDescent="0.2">
      <c r="A329" s="92"/>
      <c r="B329" s="74"/>
      <c r="C329" s="52" t="s">
        <v>40</v>
      </c>
      <c r="D329" s="53"/>
      <c r="E329" s="54">
        <f>SUM(E327:E328)</f>
        <v>4294511.21</v>
      </c>
    </row>
    <row r="330" spans="1:7" ht="15" customHeight="1" x14ac:dyDescent="0.25">
      <c r="A330" s="1"/>
      <c r="B330" s="22"/>
      <c r="C330" s="22"/>
      <c r="D330" s="22"/>
      <c r="E330" s="22"/>
    </row>
    <row r="331" spans="1:7" ht="15" customHeight="1" x14ac:dyDescent="0.25">
      <c r="A331" s="95" t="s">
        <v>21</v>
      </c>
      <c r="B331" s="22"/>
      <c r="C331" s="22"/>
      <c r="D331" s="22"/>
      <c r="E331" s="22"/>
    </row>
    <row r="332" spans="1:7" ht="15" customHeight="1" x14ac:dyDescent="0.2">
      <c r="A332" s="5" t="s">
        <v>95</v>
      </c>
      <c r="B332" s="41"/>
      <c r="C332" s="41"/>
      <c r="D332" s="41"/>
      <c r="E332" s="43" t="s">
        <v>96</v>
      </c>
    </row>
    <row r="333" spans="1:7" ht="15" customHeight="1" x14ac:dyDescent="0.25">
      <c r="A333" s="1"/>
      <c r="B333" s="22"/>
      <c r="C333" s="22"/>
      <c r="D333" s="22"/>
      <c r="E333" s="22"/>
    </row>
    <row r="334" spans="1:7" ht="15" customHeight="1" x14ac:dyDescent="0.2">
      <c r="A334" s="10" t="s">
        <v>34</v>
      </c>
      <c r="B334" s="10" t="s">
        <v>35</v>
      </c>
      <c r="C334" s="10" t="s">
        <v>36</v>
      </c>
      <c r="D334" s="45" t="s">
        <v>37</v>
      </c>
      <c r="E334" s="46" t="s">
        <v>38</v>
      </c>
    </row>
    <row r="335" spans="1:7" ht="15" customHeight="1" x14ac:dyDescent="0.2">
      <c r="A335" s="88">
        <v>41500881</v>
      </c>
      <c r="B335" s="74">
        <v>60007100101</v>
      </c>
      <c r="C335" s="48">
        <v>2143</v>
      </c>
      <c r="D335" s="32" t="s">
        <v>91</v>
      </c>
      <c r="E335" s="16">
        <v>-10000</v>
      </c>
    </row>
    <row r="336" spans="1:7" ht="15" customHeight="1" x14ac:dyDescent="0.2">
      <c r="A336" s="88">
        <v>41100880</v>
      </c>
      <c r="B336" s="74">
        <v>60007100101</v>
      </c>
      <c r="C336" s="48">
        <v>2143</v>
      </c>
      <c r="D336" s="61" t="s">
        <v>103</v>
      </c>
      <c r="E336" s="16">
        <v>1000</v>
      </c>
    </row>
    <row r="337" spans="1:7" ht="15" customHeight="1" x14ac:dyDescent="0.2">
      <c r="A337" s="88">
        <v>41500881</v>
      </c>
      <c r="B337" s="74">
        <v>60007100101</v>
      </c>
      <c r="C337" s="48">
        <v>2143</v>
      </c>
      <c r="D337" s="61" t="s">
        <v>103</v>
      </c>
      <c r="E337" s="16">
        <v>8500</v>
      </c>
    </row>
    <row r="338" spans="1:7" ht="15" customHeight="1" x14ac:dyDescent="0.2">
      <c r="A338" s="88">
        <v>41100882</v>
      </c>
      <c r="B338" s="74">
        <v>60007100101</v>
      </c>
      <c r="C338" s="48">
        <v>2143</v>
      </c>
      <c r="D338" s="61" t="s">
        <v>103</v>
      </c>
      <c r="E338" s="16">
        <v>500</v>
      </c>
    </row>
    <row r="339" spans="1:7" ht="15" customHeight="1" x14ac:dyDescent="0.2">
      <c r="A339" s="92"/>
      <c r="B339" s="74"/>
      <c r="C339" s="52" t="s">
        <v>40</v>
      </c>
      <c r="D339" s="53"/>
      <c r="E339" s="54">
        <f>SUM(E335:E338)</f>
        <v>0</v>
      </c>
    </row>
    <row r="340" spans="1:7" ht="15" customHeight="1" x14ac:dyDescent="0.25">
      <c r="A340" s="1"/>
      <c r="B340" s="22"/>
      <c r="C340" s="22"/>
      <c r="D340" s="22"/>
      <c r="E340" s="22"/>
    </row>
    <row r="341" spans="1:7" ht="15" customHeight="1" x14ac:dyDescent="0.25">
      <c r="A341" s="95" t="s">
        <v>21</v>
      </c>
      <c r="B341" s="41"/>
      <c r="C341" s="41"/>
      <c r="D341" s="41"/>
      <c r="E341" s="55"/>
    </row>
    <row r="342" spans="1:7" ht="15" customHeight="1" x14ac:dyDescent="0.2">
      <c r="A342" s="96" t="s">
        <v>51</v>
      </c>
      <c r="B342" s="41"/>
      <c r="C342" s="41"/>
      <c r="D342" s="41"/>
      <c r="E342" s="97" t="s">
        <v>52</v>
      </c>
    </row>
    <row r="343" spans="1:7" ht="15" customHeight="1" x14ac:dyDescent="0.25">
      <c r="A343" s="96"/>
      <c r="B343" s="95"/>
      <c r="C343" s="41"/>
      <c r="D343" s="41"/>
      <c r="E343" s="57"/>
    </row>
    <row r="344" spans="1:7" ht="15" customHeight="1" x14ac:dyDescent="0.2">
      <c r="A344" s="55"/>
      <c r="B344" s="98"/>
      <c r="C344" s="87" t="s">
        <v>36</v>
      </c>
      <c r="D344" s="58" t="s">
        <v>37</v>
      </c>
      <c r="E344" s="46" t="s">
        <v>38</v>
      </c>
    </row>
    <row r="345" spans="1:7" ht="15" customHeight="1" x14ac:dyDescent="0.2">
      <c r="A345" s="55"/>
      <c r="B345" s="91"/>
      <c r="C345" s="87">
        <v>6172</v>
      </c>
      <c r="D345" s="99" t="s">
        <v>104</v>
      </c>
      <c r="E345" s="16">
        <v>13241.62</v>
      </c>
    </row>
    <row r="346" spans="1:7" ht="15" customHeight="1" x14ac:dyDescent="0.2">
      <c r="A346" s="55"/>
      <c r="B346" s="91"/>
      <c r="C346" s="87">
        <v>6172</v>
      </c>
      <c r="D346" s="99" t="s">
        <v>104</v>
      </c>
      <c r="E346" s="16">
        <v>232929.07</v>
      </c>
    </row>
    <row r="347" spans="1:7" ht="15" customHeight="1" x14ac:dyDescent="0.2">
      <c r="A347" s="55"/>
      <c r="B347" s="100"/>
      <c r="C347" s="101" t="s">
        <v>40</v>
      </c>
      <c r="D347" s="53"/>
      <c r="E347" s="54">
        <f>SUM(E345:E346)</f>
        <v>246170.69</v>
      </c>
      <c r="G347" s="94">
        <f>SUM(E329,E347)</f>
        <v>4540681.9000000004</v>
      </c>
    </row>
    <row r="348" spans="1:7" ht="15" customHeight="1" x14ac:dyDescent="0.2"/>
    <row r="349" spans="1:7" ht="15" customHeight="1" x14ac:dyDescent="0.2"/>
    <row r="350" spans="1:7" ht="15" customHeight="1" x14ac:dyDescent="0.25">
      <c r="A350" s="1" t="s">
        <v>105</v>
      </c>
    </row>
    <row r="351" spans="1:7" ht="15" customHeight="1" x14ac:dyDescent="0.2">
      <c r="A351" s="196" t="s">
        <v>78</v>
      </c>
      <c r="B351" s="196"/>
      <c r="C351" s="196"/>
      <c r="D351" s="196"/>
      <c r="E351" s="196"/>
    </row>
    <row r="352" spans="1:7" ht="15" customHeight="1" x14ac:dyDescent="0.2">
      <c r="A352" s="192" t="s">
        <v>64</v>
      </c>
      <c r="B352" s="192"/>
      <c r="C352" s="192"/>
      <c r="D352" s="192"/>
      <c r="E352" s="192"/>
    </row>
    <row r="353" spans="1:5" ht="15" customHeight="1" x14ac:dyDescent="0.2">
      <c r="A353" s="193" t="s">
        <v>106</v>
      </c>
      <c r="B353" s="193"/>
      <c r="C353" s="193"/>
      <c r="D353" s="193"/>
      <c r="E353" s="193"/>
    </row>
    <row r="354" spans="1:5" ht="15" customHeight="1" x14ac:dyDescent="0.2">
      <c r="A354" s="193"/>
      <c r="B354" s="193"/>
      <c r="C354" s="193"/>
      <c r="D354" s="193"/>
      <c r="E354" s="193"/>
    </row>
    <row r="355" spans="1:5" ht="15" customHeight="1" x14ac:dyDescent="0.2">
      <c r="A355" s="193"/>
      <c r="B355" s="193"/>
      <c r="C355" s="193"/>
      <c r="D355" s="193"/>
      <c r="E355" s="193"/>
    </row>
    <row r="356" spans="1:5" ht="15" customHeight="1" x14ac:dyDescent="0.2">
      <c r="A356" s="193"/>
      <c r="B356" s="193"/>
      <c r="C356" s="193"/>
      <c r="D356" s="193"/>
      <c r="E356" s="193"/>
    </row>
    <row r="357" spans="1:5" ht="15" customHeight="1" x14ac:dyDescent="0.2">
      <c r="A357" s="193"/>
      <c r="B357" s="193"/>
      <c r="C357" s="193"/>
      <c r="D357" s="193"/>
      <c r="E357" s="193"/>
    </row>
    <row r="358" spans="1:5" ht="15" customHeight="1" x14ac:dyDescent="0.2">
      <c r="A358" s="193"/>
      <c r="B358" s="193"/>
      <c r="C358" s="193"/>
      <c r="D358" s="193"/>
      <c r="E358" s="193"/>
    </row>
    <row r="359" spans="1:5" ht="15" customHeight="1" x14ac:dyDescent="0.2">
      <c r="A359" s="193"/>
      <c r="B359" s="193"/>
      <c r="C359" s="193"/>
      <c r="D359" s="193"/>
      <c r="E359" s="193"/>
    </row>
    <row r="360" spans="1:5" ht="15" customHeight="1" x14ac:dyDescent="0.2"/>
    <row r="361" spans="1:5" ht="15" customHeight="1" x14ac:dyDescent="0.2"/>
    <row r="362" spans="1:5" ht="15" customHeight="1" x14ac:dyDescent="0.2"/>
    <row r="363" spans="1:5" ht="15" customHeight="1" x14ac:dyDescent="0.2"/>
    <row r="364" spans="1:5" ht="15" customHeight="1" x14ac:dyDescent="0.2"/>
    <row r="365" spans="1:5" ht="15" customHeight="1" x14ac:dyDescent="0.2"/>
    <row r="366" spans="1:5" ht="15" customHeight="1" x14ac:dyDescent="0.2"/>
    <row r="367" spans="1:5" ht="15" customHeight="1" x14ac:dyDescent="0.25">
      <c r="A367" s="3" t="s">
        <v>1</v>
      </c>
      <c r="B367" s="41"/>
      <c r="C367" s="41"/>
      <c r="D367" s="41"/>
      <c r="E367" s="41"/>
    </row>
    <row r="368" spans="1:5" ht="15" customHeight="1" x14ac:dyDescent="0.2">
      <c r="A368" s="5" t="s">
        <v>95</v>
      </c>
      <c r="B368" s="41"/>
      <c r="C368" s="41"/>
      <c r="D368" s="41"/>
      <c r="E368" s="43" t="s">
        <v>96</v>
      </c>
    </row>
    <row r="369" spans="1:5" ht="15" customHeight="1" x14ac:dyDescent="0.25">
      <c r="A369" s="40"/>
      <c r="B369" s="55"/>
      <c r="C369" s="41"/>
      <c r="D369" s="41"/>
      <c r="E369" s="44"/>
    </row>
    <row r="370" spans="1:5" ht="15" customHeight="1" x14ac:dyDescent="0.2">
      <c r="A370" s="9" t="s">
        <v>34</v>
      </c>
      <c r="B370" s="10" t="s">
        <v>35</v>
      </c>
      <c r="C370" s="10" t="s">
        <v>36</v>
      </c>
      <c r="D370" s="45" t="s">
        <v>37</v>
      </c>
      <c r="E370" s="46" t="s">
        <v>38</v>
      </c>
    </row>
    <row r="371" spans="1:5" ht="15" customHeight="1" x14ac:dyDescent="0.2">
      <c r="A371" s="73">
        <v>38587005</v>
      </c>
      <c r="B371" s="31">
        <v>90000100102</v>
      </c>
      <c r="C371" s="67"/>
      <c r="D371" s="32" t="s">
        <v>107</v>
      </c>
      <c r="E371" s="16">
        <v>1036245.06</v>
      </c>
    </row>
    <row r="372" spans="1:5" ht="15" customHeight="1" x14ac:dyDescent="0.2">
      <c r="A372" s="73">
        <v>38187001</v>
      </c>
      <c r="B372" s="31">
        <v>90000100102</v>
      </c>
      <c r="C372" s="67"/>
      <c r="D372" s="32" t="s">
        <v>107</v>
      </c>
      <c r="E372" s="16">
        <v>60242.31</v>
      </c>
    </row>
    <row r="373" spans="1:5" ht="15" customHeight="1" x14ac:dyDescent="0.2">
      <c r="A373" s="102"/>
      <c r="B373" s="90"/>
      <c r="C373" s="52" t="s">
        <v>40</v>
      </c>
      <c r="D373" s="53"/>
      <c r="E373" s="54">
        <f>SUM(E371:E372)</f>
        <v>1096487.3700000001</v>
      </c>
    </row>
    <row r="374" spans="1:5" ht="15" customHeight="1" x14ac:dyDescent="0.2">
      <c r="A374" s="103"/>
      <c r="B374" s="91"/>
      <c r="C374" s="84"/>
      <c r="D374" s="41"/>
      <c r="E374" s="85"/>
    </row>
    <row r="375" spans="1:5" ht="15" customHeight="1" x14ac:dyDescent="0.25">
      <c r="A375" s="40" t="s">
        <v>21</v>
      </c>
      <c r="B375" s="41"/>
      <c r="C375" s="41"/>
      <c r="D375" s="41"/>
      <c r="E375" s="41"/>
    </row>
    <row r="376" spans="1:5" ht="15" customHeight="1" x14ac:dyDescent="0.2">
      <c r="A376" s="42" t="s">
        <v>51</v>
      </c>
      <c r="B376" s="41"/>
      <c r="C376" s="41"/>
      <c r="D376" s="41"/>
      <c r="E376" s="43" t="s">
        <v>52</v>
      </c>
    </row>
    <row r="377" spans="1:5" ht="15" customHeight="1" x14ac:dyDescent="0.25">
      <c r="A377" s="40"/>
      <c r="B377" s="55"/>
      <c r="C377" s="41"/>
      <c r="D377" s="41"/>
      <c r="E377" s="44"/>
    </row>
    <row r="378" spans="1:5" ht="15" customHeight="1" x14ac:dyDescent="0.2">
      <c r="A378" s="104"/>
      <c r="B378" s="105"/>
      <c r="C378" s="10" t="s">
        <v>36</v>
      </c>
      <c r="D378" s="106" t="s">
        <v>37</v>
      </c>
      <c r="E378" s="46" t="s">
        <v>38</v>
      </c>
    </row>
    <row r="379" spans="1:5" ht="15" customHeight="1" x14ac:dyDescent="0.2">
      <c r="A379" s="107"/>
      <c r="B379" s="108"/>
      <c r="C379" s="109">
        <v>6172</v>
      </c>
      <c r="D379" s="110" t="s">
        <v>104</v>
      </c>
      <c r="E379" s="80">
        <v>1096487.3700000001</v>
      </c>
    </row>
    <row r="380" spans="1:5" ht="15" customHeight="1" x14ac:dyDescent="0.2">
      <c r="A380" s="111"/>
      <c r="B380" s="112"/>
      <c r="C380" s="52" t="s">
        <v>40</v>
      </c>
      <c r="D380" s="71"/>
      <c r="E380" s="54">
        <f>SUM(E379:E379)</f>
        <v>1096487.3700000001</v>
      </c>
    </row>
    <row r="381" spans="1:5" ht="15" customHeight="1" x14ac:dyDescent="0.2"/>
    <row r="382" spans="1:5" ht="15" customHeight="1" x14ac:dyDescent="0.2"/>
    <row r="383" spans="1:5" ht="15" customHeight="1" x14ac:dyDescent="0.25">
      <c r="A383" s="1" t="s">
        <v>108</v>
      </c>
    </row>
    <row r="384" spans="1:5" ht="15" customHeight="1" x14ac:dyDescent="0.2">
      <c r="A384" s="192" t="s">
        <v>109</v>
      </c>
      <c r="B384" s="192"/>
      <c r="C384" s="192"/>
      <c r="D384" s="192"/>
      <c r="E384" s="192"/>
    </row>
    <row r="385" spans="1:5" ht="15" customHeight="1" x14ac:dyDescent="0.2">
      <c r="A385" s="194" t="s">
        <v>252</v>
      </c>
      <c r="B385" s="194"/>
      <c r="C385" s="194"/>
      <c r="D385" s="194"/>
      <c r="E385" s="194"/>
    </row>
    <row r="386" spans="1:5" ht="15" customHeight="1" x14ac:dyDescent="0.2">
      <c r="A386" s="194"/>
      <c r="B386" s="194"/>
      <c r="C386" s="194"/>
      <c r="D386" s="194"/>
      <c r="E386" s="194"/>
    </row>
    <row r="387" spans="1:5" ht="15" customHeight="1" x14ac:dyDescent="0.2">
      <c r="A387" s="194"/>
      <c r="B387" s="194"/>
      <c r="C387" s="194"/>
      <c r="D387" s="194"/>
      <c r="E387" s="194"/>
    </row>
    <row r="388" spans="1:5" ht="15" customHeight="1" x14ac:dyDescent="0.2">
      <c r="A388" s="194"/>
      <c r="B388" s="194"/>
      <c r="C388" s="194"/>
      <c r="D388" s="194"/>
      <c r="E388" s="194"/>
    </row>
    <row r="389" spans="1:5" ht="15" customHeight="1" x14ac:dyDescent="0.2">
      <c r="A389" s="194"/>
      <c r="B389" s="194"/>
      <c r="C389" s="194"/>
      <c r="D389" s="194"/>
      <c r="E389" s="194"/>
    </row>
    <row r="390" spans="1:5" ht="15" customHeight="1" x14ac:dyDescent="0.2">
      <c r="A390" s="194"/>
      <c r="B390" s="194"/>
      <c r="C390" s="194"/>
      <c r="D390" s="194"/>
      <c r="E390" s="194"/>
    </row>
    <row r="391" spans="1:5" ht="15" customHeight="1" x14ac:dyDescent="0.2">
      <c r="A391" s="194"/>
      <c r="B391" s="194"/>
      <c r="C391" s="194"/>
      <c r="D391" s="194"/>
      <c r="E391" s="194"/>
    </row>
    <row r="392" spans="1:5" ht="15" customHeight="1" x14ac:dyDescent="0.2">
      <c r="A392" s="194"/>
      <c r="B392" s="194"/>
      <c r="C392" s="194"/>
      <c r="D392" s="194"/>
      <c r="E392" s="194"/>
    </row>
    <row r="393" spans="1:5" ht="15" customHeight="1" x14ac:dyDescent="0.2">
      <c r="A393" s="194"/>
      <c r="B393" s="194"/>
      <c r="C393" s="194"/>
      <c r="D393" s="194"/>
      <c r="E393" s="194"/>
    </row>
    <row r="394" spans="1:5" ht="15" customHeight="1" x14ac:dyDescent="0.2">
      <c r="A394" s="194"/>
      <c r="B394" s="194"/>
      <c r="C394" s="194"/>
      <c r="D394" s="194"/>
      <c r="E394" s="194"/>
    </row>
    <row r="395" spans="1:5" ht="15" customHeight="1" x14ac:dyDescent="0.2">
      <c r="A395" s="113"/>
      <c r="B395" s="113"/>
      <c r="C395" s="113"/>
      <c r="D395" s="113"/>
      <c r="E395" s="113"/>
    </row>
    <row r="396" spans="1:5" ht="15" customHeight="1" x14ac:dyDescent="0.25">
      <c r="A396" s="3" t="s">
        <v>1</v>
      </c>
      <c r="B396" s="4"/>
      <c r="C396" s="4"/>
      <c r="D396" s="4"/>
      <c r="E396" s="4"/>
    </row>
    <row r="397" spans="1:5" ht="15" customHeight="1" x14ac:dyDescent="0.2">
      <c r="A397" s="42" t="s">
        <v>51</v>
      </c>
      <c r="B397" s="41"/>
      <c r="C397" s="41"/>
      <c r="D397" s="41"/>
      <c r="E397" s="43" t="s">
        <v>52</v>
      </c>
    </row>
    <row r="398" spans="1:5" ht="15" customHeight="1" x14ac:dyDescent="0.25">
      <c r="A398" s="24"/>
      <c r="B398" s="3"/>
      <c r="C398" s="4"/>
      <c r="D398" s="4"/>
      <c r="E398" s="8"/>
    </row>
    <row r="399" spans="1:5" ht="15" customHeight="1" x14ac:dyDescent="0.2">
      <c r="A399" s="9" t="s">
        <v>34</v>
      </c>
      <c r="B399" s="10" t="s">
        <v>35</v>
      </c>
      <c r="C399" s="9" t="s">
        <v>36</v>
      </c>
      <c r="D399" s="11" t="s">
        <v>37</v>
      </c>
      <c r="E399" s="46" t="s">
        <v>38</v>
      </c>
    </row>
    <row r="400" spans="1:5" ht="15" customHeight="1" x14ac:dyDescent="0.2">
      <c r="A400" s="25">
        <v>14004</v>
      </c>
      <c r="B400" s="18">
        <v>90000000000</v>
      </c>
      <c r="C400" s="26"/>
      <c r="D400" s="15" t="s">
        <v>39</v>
      </c>
      <c r="E400" s="16">
        <v>-50000</v>
      </c>
    </row>
    <row r="401" spans="1:5" ht="15" customHeight="1" x14ac:dyDescent="0.2">
      <c r="A401" s="27"/>
      <c r="B401" s="18"/>
      <c r="C401" s="19" t="s">
        <v>40</v>
      </c>
      <c r="D401" s="20"/>
      <c r="E401" s="21">
        <f>SUM(E400:E400)</f>
        <v>-50000</v>
      </c>
    </row>
    <row r="402" spans="1:5" ht="15" customHeight="1" x14ac:dyDescent="0.25">
      <c r="A402" s="1"/>
      <c r="B402" s="22"/>
      <c r="C402" s="22"/>
      <c r="D402" s="22"/>
      <c r="E402" s="22"/>
    </row>
    <row r="403" spans="1:5" ht="15" customHeight="1" x14ac:dyDescent="0.25">
      <c r="A403" s="40" t="s">
        <v>21</v>
      </c>
      <c r="B403" s="41"/>
      <c r="C403" s="41"/>
      <c r="D403" s="41"/>
      <c r="E403" s="65"/>
    </row>
    <row r="404" spans="1:5" ht="15" customHeight="1" x14ac:dyDescent="0.2">
      <c r="A404" s="42" t="s">
        <v>110</v>
      </c>
      <c r="B404" s="41"/>
      <c r="C404" s="41"/>
      <c r="D404" s="41"/>
      <c r="E404" s="43" t="s">
        <v>111</v>
      </c>
    </row>
    <row r="405" spans="1:5" ht="15" customHeight="1" x14ac:dyDescent="0.2">
      <c r="A405" s="65"/>
      <c r="B405" s="56"/>
      <c r="C405" s="41"/>
      <c r="E405" s="57"/>
    </row>
    <row r="406" spans="1:5" ht="15" customHeight="1" x14ac:dyDescent="0.2">
      <c r="A406" s="10" t="s">
        <v>34</v>
      </c>
      <c r="B406" s="9" t="s">
        <v>35</v>
      </c>
      <c r="C406" s="10" t="s">
        <v>36</v>
      </c>
      <c r="D406" s="58" t="s">
        <v>37</v>
      </c>
      <c r="E406" s="46" t="s">
        <v>38</v>
      </c>
    </row>
    <row r="407" spans="1:5" ht="15" customHeight="1" x14ac:dyDescent="0.2">
      <c r="A407" s="25">
        <v>14004</v>
      </c>
      <c r="B407" s="114">
        <v>30100000000</v>
      </c>
      <c r="C407" s="67">
        <v>5512</v>
      </c>
      <c r="D407" s="115" t="s">
        <v>112</v>
      </c>
      <c r="E407" s="50">
        <v>-1556991</v>
      </c>
    </row>
    <row r="408" spans="1:5" ht="15" customHeight="1" x14ac:dyDescent="0.2">
      <c r="A408" s="25">
        <v>14004</v>
      </c>
      <c r="B408" s="114">
        <v>30100008277</v>
      </c>
      <c r="C408" s="67">
        <v>5512</v>
      </c>
      <c r="D408" s="115" t="s">
        <v>112</v>
      </c>
      <c r="E408" s="50">
        <v>-50000</v>
      </c>
    </row>
    <row r="409" spans="1:5" ht="15" customHeight="1" x14ac:dyDescent="0.2">
      <c r="A409" s="25">
        <v>14004</v>
      </c>
      <c r="B409" s="114">
        <v>30100008000</v>
      </c>
      <c r="C409" s="67">
        <v>5512</v>
      </c>
      <c r="D409" s="115" t="s">
        <v>112</v>
      </c>
      <c r="E409" s="50">
        <v>10000</v>
      </c>
    </row>
    <row r="410" spans="1:5" ht="15" customHeight="1" x14ac:dyDescent="0.2">
      <c r="A410" s="25">
        <v>14004</v>
      </c>
      <c r="B410" s="114">
        <v>30100008001</v>
      </c>
      <c r="C410" s="67">
        <v>5512</v>
      </c>
      <c r="D410" s="115" t="s">
        <v>112</v>
      </c>
      <c r="E410" s="50">
        <v>12169</v>
      </c>
    </row>
    <row r="411" spans="1:5" ht="15" customHeight="1" x14ac:dyDescent="0.2">
      <c r="A411" s="25">
        <v>14004</v>
      </c>
      <c r="B411" s="114">
        <v>30100008002</v>
      </c>
      <c r="C411" s="67">
        <v>5512</v>
      </c>
      <c r="D411" s="115" t="s">
        <v>112</v>
      </c>
      <c r="E411" s="50">
        <v>10690</v>
      </c>
    </row>
    <row r="412" spans="1:5" ht="15" customHeight="1" x14ac:dyDescent="0.2">
      <c r="A412" s="25">
        <v>14004</v>
      </c>
      <c r="B412" s="114">
        <v>30100008004</v>
      </c>
      <c r="C412" s="67">
        <v>5512</v>
      </c>
      <c r="D412" s="115" t="s">
        <v>112</v>
      </c>
      <c r="E412" s="50">
        <v>12528</v>
      </c>
    </row>
    <row r="413" spans="1:5" ht="15" customHeight="1" x14ac:dyDescent="0.2">
      <c r="A413" s="25">
        <v>14004</v>
      </c>
      <c r="B413" s="114">
        <v>30100008006</v>
      </c>
      <c r="C413" s="67">
        <v>5512</v>
      </c>
      <c r="D413" s="115" t="s">
        <v>112</v>
      </c>
      <c r="E413" s="50">
        <v>20471</v>
      </c>
    </row>
    <row r="414" spans="1:5" ht="15" customHeight="1" x14ac:dyDescent="0.2">
      <c r="A414" s="25">
        <v>14004</v>
      </c>
      <c r="B414" s="114">
        <v>30100008007</v>
      </c>
      <c r="C414" s="67">
        <v>5512</v>
      </c>
      <c r="D414" s="115" t="s">
        <v>112</v>
      </c>
      <c r="E414" s="50">
        <v>15205</v>
      </c>
    </row>
    <row r="415" spans="1:5" ht="15" customHeight="1" x14ac:dyDescent="0.2">
      <c r="A415" s="25">
        <v>14004</v>
      </c>
      <c r="B415" s="114">
        <v>30100008009</v>
      </c>
      <c r="C415" s="70">
        <v>5512</v>
      </c>
      <c r="D415" s="116" t="s">
        <v>112</v>
      </c>
      <c r="E415" s="117">
        <v>14505</v>
      </c>
    </row>
    <row r="416" spans="1:5" ht="15" customHeight="1" x14ac:dyDescent="0.2">
      <c r="A416" s="25">
        <v>14004</v>
      </c>
      <c r="B416" s="114">
        <v>30100008010</v>
      </c>
      <c r="C416" s="70">
        <v>5512</v>
      </c>
      <c r="D416" s="116" t="s">
        <v>112</v>
      </c>
      <c r="E416" s="117">
        <v>16398</v>
      </c>
    </row>
    <row r="417" spans="1:5" ht="15" customHeight="1" x14ac:dyDescent="0.2">
      <c r="A417" s="25">
        <v>14004</v>
      </c>
      <c r="B417" s="114">
        <v>30100008013</v>
      </c>
      <c r="C417" s="70">
        <v>5512</v>
      </c>
      <c r="D417" s="116" t="s">
        <v>112</v>
      </c>
      <c r="E417" s="117">
        <v>10690</v>
      </c>
    </row>
    <row r="418" spans="1:5" ht="15" customHeight="1" x14ac:dyDescent="0.2">
      <c r="A418" s="25">
        <v>14004</v>
      </c>
      <c r="B418" s="114">
        <v>30100008014</v>
      </c>
      <c r="C418" s="70">
        <v>5512</v>
      </c>
      <c r="D418" s="116" t="s">
        <v>112</v>
      </c>
      <c r="E418" s="117">
        <v>10690</v>
      </c>
    </row>
    <row r="419" spans="1:5" ht="15" customHeight="1" x14ac:dyDescent="0.2">
      <c r="A419" s="25">
        <v>14004</v>
      </c>
      <c r="B419" s="114">
        <v>30100008017</v>
      </c>
      <c r="C419" s="70">
        <v>5512</v>
      </c>
      <c r="D419" s="116" t="s">
        <v>112</v>
      </c>
      <c r="E419" s="117">
        <v>9000</v>
      </c>
    </row>
    <row r="420" spans="1:5" ht="15" customHeight="1" x14ac:dyDescent="0.2">
      <c r="A420" s="25">
        <v>14004</v>
      </c>
      <c r="B420" s="114">
        <v>30100008018</v>
      </c>
      <c r="C420" s="70">
        <v>5512</v>
      </c>
      <c r="D420" s="116" t="s">
        <v>112</v>
      </c>
      <c r="E420" s="117">
        <v>10727</v>
      </c>
    </row>
    <row r="421" spans="1:5" ht="15" customHeight="1" x14ac:dyDescent="0.2">
      <c r="A421" s="25">
        <v>14004</v>
      </c>
      <c r="B421" s="114">
        <v>30100008020</v>
      </c>
      <c r="C421" s="70">
        <v>5512</v>
      </c>
      <c r="D421" s="116" t="s">
        <v>112</v>
      </c>
      <c r="E421" s="117">
        <v>15345</v>
      </c>
    </row>
    <row r="422" spans="1:5" ht="15" customHeight="1" x14ac:dyDescent="0.2">
      <c r="A422" s="25">
        <v>14004</v>
      </c>
      <c r="B422" s="114">
        <v>30100008022</v>
      </c>
      <c r="C422" s="70">
        <v>5512</v>
      </c>
      <c r="D422" s="116" t="s">
        <v>112</v>
      </c>
      <c r="E422" s="117">
        <v>15690</v>
      </c>
    </row>
    <row r="423" spans="1:5" ht="15" customHeight="1" x14ac:dyDescent="0.2">
      <c r="A423" s="25">
        <v>14004</v>
      </c>
      <c r="B423" s="114">
        <v>30100008023</v>
      </c>
      <c r="C423" s="70">
        <v>5512</v>
      </c>
      <c r="D423" s="116" t="s">
        <v>112</v>
      </c>
      <c r="E423" s="117">
        <v>20494</v>
      </c>
    </row>
    <row r="424" spans="1:5" ht="15" customHeight="1" x14ac:dyDescent="0.2">
      <c r="A424" s="25">
        <v>14004</v>
      </c>
      <c r="B424" s="114">
        <v>30100008306</v>
      </c>
      <c r="C424" s="70">
        <v>5512</v>
      </c>
      <c r="D424" s="116" t="s">
        <v>112</v>
      </c>
      <c r="E424" s="117">
        <v>6600</v>
      </c>
    </row>
    <row r="425" spans="1:5" ht="15" customHeight="1" x14ac:dyDescent="0.2">
      <c r="A425" s="25">
        <v>14004</v>
      </c>
      <c r="B425" s="114">
        <v>30100008310</v>
      </c>
      <c r="C425" s="70">
        <v>5512</v>
      </c>
      <c r="D425" s="116" t="s">
        <v>112</v>
      </c>
      <c r="E425" s="117">
        <v>3470</v>
      </c>
    </row>
    <row r="426" spans="1:5" ht="15" customHeight="1" x14ac:dyDescent="0.2">
      <c r="A426" s="25">
        <v>14004</v>
      </c>
      <c r="B426" s="114">
        <v>30100008331</v>
      </c>
      <c r="C426" s="70">
        <v>5512</v>
      </c>
      <c r="D426" s="116" t="s">
        <v>112</v>
      </c>
      <c r="E426" s="117">
        <v>690</v>
      </c>
    </row>
    <row r="427" spans="1:5" ht="15" customHeight="1" x14ac:dyDescent="0.2">
      <c r="A427" s="25">
        <v>14004</v>
      </c>
      <c r="B427" s="114">
        <v>30100008339</v>
      </c>
      <c r="C427" s="70">
        <v>5512</v>
      </c>
      <c r="D427" s="116" t="s">
        <v>112</v>
      </c>
      <c r="E427" s="117">
        <v>19870</v>
      </c>
    </row>
    <row r="428" spans="1:5" ht="15" customHeight="1" x14ac:dyDescent="0.2">
      <c r="A428" s="25">
        <v>14004</v>
      </c>
      <c r="B428" s="114">
        <v>30100008364</v>
      </c>
      <c r="C428" s="70">
        <v>5512</v>
      </c>
      <c r="D428" s="116" t="s">
        <v>112</v>
      </c>
      <c r="E428" s="117">
        <v>47891</v>
      </c>
    </row>
    <row r="429" spans="1:5" ht="15" customHeight="1" x14ac:dyDescent="0.2">
      <c r="A429" s="25">
        <v>14004</v>
      </c>
      <c r="B429" s="114">
        <v>30100008368</v>
      </c>
      <c r="C429" s="70">
        <v>5512</v>
      </c>
      <c r="D429" s="116" t="s">
        <v>112</v>
      </c>
      <c r="E429" s="117">
        <v>12515</v>
      </c>
    </row>
    <row r="430" spans="1:5" ht="15" customHeight="1" x14ac:dyDescent="0.2">
      <c r="A430" s="25">
        <v>14004</v>
      </c>
      <c r="B430" s="114">
        <v>30100008305</v>
      </c>
      <c r="C430" s="70">
        <v>5512</v>
      </c>
      <c r="D430" s="116" t="s">
        <v>112</v>
      </c>
      <c r="E430" s="117">
        <v>16880</v>
      </c>
    </row>
    <row r="431" spans="1:5" ht="15" customHeight="1" x14ac:dyDescent="0.2">
      <c r="A431" s="25">
        <v>14004</v>
      </c>
      <c r="B431" s="114">
        <v>30100008313</v>
      </c>
      <c r="C431" s="70">
        <v>5512</v>
      </c>
      <c r="D431" s="116" t="s">
        <v>112</v>
      </c>
      <c r="E431" s="117">
        <v>2085</v>
      </c>
    </row>
    <row r="432" spans="1:5" ht="15" customHeight="1" x14ac:dyDescent="0.2">
      <c r="A432" s="25">
        <v>14004</v>
      </c>
      <c r="B432" s="114">
        <v>30100008314</v>
      </c>
      <c r="C432" s="70">
        <v>5512</v>
      </c>
      <c r="D432" s="116" t="s">
        <v>112</v>
      </c>
      <c r="E432" s="117">
        <v>12765</v>
      </c>
    </row>
    <row r="433" spans="1:5" ht="15" customHeight="1" x14ac:dyDescent="0.2">
      <c r="A433" s="25">
        <v>14004</v>
      </c>
      <c r="B433" s="114">
        <v>30100008318</v>
      </c>
      <c r="C433" s="70">
        <v>5512</v>
      </c>
      <c r="D433" s="116" t="s">
        <v>112</v>
      </c>
      <c r="E433" s="117">
        <v>22050</v>
      </c>
    </row>
    <row r="434" spans="1:5" ht="15" customHeight="1" x14ac:dyDescent="0.2">
      <c r="A434" s="25">
        <v>14004</v>
      </c>
      <c r="B434" s="114">
        <v>30100008323</v>
      </c>
      <c r="C434" s="70">
        <v>5512</v>
      </c>
      <c r="D434" s="116" t="s">
        <v>112</v>
      </c>
      <c r="E434" s="117">
        <v>16485</v>
      </c>
    </row>
    <row r="435" spans="1:5" ht="15" customHeight="1" x14ac:dyDescent="0.2">
      <c r="A435" s="25">
        <v>14004</v>
      </c>
      <c r="B435" s="114">
        <v>30100008330</v>
      </c>
      <c r="C435" s="70">
        <v>5512</v>
      </c>
      <c r="D435" s="116" t="s">
        <v>112</v>
      </c>
      <c r="E435" s="117">
        <v>3125</v>
      </c>
    </row>
    <row r="436" spans="1:5" ht="15" customHeight="1" x14ac:dyDescent="0.2">
      <c r="A436" s="25">
        <v>14004</v>
      </c>
      <c r="B436" s="114">
        <v>30100008344</v>
      </c>
      <c r="C436" s="70">
        <v>5512</v>
      </c>
      <c r="D436" s="116" t="s">
        <v>112</v>
      </c>
      <c r="E436" s="117">
        <v>23875</v>
      </c>
    </row>
    <row r="437" spans="1:5" ht="15" customHeight="1" x14ac:dyDescent="0.2">
      <c r="A437" s="25">
        <v>14004</v>
      </c>
      <c r="B437" s="114">
        <v>30100008354</v>
      </c>
      <c r="C437" s="70">
        <v>5512</v>
      </c>
      <c r="D437" s="116" t="s">
        <v>112</v>
      </c>
      <c r="E437" s="117">
        <v>20310</v>
      </c>
    </row>
    <row r="438" spans="1:5" ht="15" customHeight="1" x14ac:dyDescent="0.2">
      <c r="A438" s="25">
        <v>14004</v>
      </c>
      <c r="B438" s="114">
        <v>30100008357</v>
      </c>
      <c r="C438" s="70">
        <v>5512</v>
      </c>
      <c r="D438" s="116" t="s">
        <v>112</v>
      </c>
      <c r="E438" s="117">
        <v>34025</v>
      </c>
    </row>
    <row r="439" spans="1:5" ht="15" customHeight="1" x14ac:dyDescent="0.2">
      <c r="A439" s="25">
        <v>14004</v>
      </c>
      <c r="B439" s="114">
        <v>30100008380</v>
      </c>
      <c r="C439" s="70">
        <v>5512</v>
      </c>
      <c r="D439" s="116" t="s">
        <v>112</v>
      </c>
      <c r="E439" s="117">
        <v>18670</v>
      </c>
    </row>
    <row r="440" spans="1:5" ht="15" customHeight="1" x14ac:dyDescent="0.2">
      <c r="A440" s="25">
        <v>14004</v>
      </c>
      <c r="B440" s="114">
        <v>30100008384</v>
      </c>
      <c r="C440" s="70">
        <v>5512</v>
      </c>
      <c r="D440" s="116" t="s">
        <v>112</v>
      </c>
      <c r="E440" s="117">
        <v>1390</v>
      </c>
    </row>
    <row r="441" spans="1:5" ht="15" customHeight="1" x14ac:dyDescent="0.2">
      <c r="A441" s="25">
        <v>14004</v>
      </c>
      <c r="B441" s="114">
        <v>30100008385</v>
      </c>
      <c r="C441" s="70">
        <v>5512</v>
      </c>
      <c r="D441" s="116" t="s">
        <v>112</v>
      </c>
      <c r="E441" s="117">
        <v>24825</v>
      </c>
    </row>
    <row r="442" spans="1:5" ht="15" customHeight="1" x14ac:dyDescent="0.2">
      <c r="A442" s="25">
        <v>14004</v>
      </c>
      <c r="B442" s="114">
        <v>30100008386</v>
      </c>
      <c r="C442" s="70">
        <v>5512</v>
      </c>
      <c r="D442" s="116" t="s">
        <v>112</v>
      </c>
      <c r="E442" s="117">
        <v>18580</v>
      </c>
    </row>
    <row r="443" spans="1:5" ht="15" customHeight="1" x14ac:dyDescent="0.2">
      <c r="A443" s="25">
        <v>14004</v>
      </c>
      <c r="B443" s="114">
        <v>30100008387</v>
      </c>
      <c r="C443" s="70">
        <v>5512</v>
      </c>
      <c r="D443" s="116" t="s">
        <v>112</v>
      </c>
      <c r="E443" s="117">
        <v>13110</v>
      </c>
    </row>
    <row r="444" spans="1:5" ht="15" customHeight="1" x14ac:dyDescent="0.2">
      <c r="A444" s="25">
        <v>14004</v>
      </c>
      <c r="B444" s="114">
        <v>30100008388</v>
      </c>
      <c r="C444" s="70">
        <v>5512</v>
      </c>
      <c r="D444" s="116" t="s">
        <v>112</v>
      </c>
      <c r="E444" s="117">
        <v>695</v>
      </c>
    </row>
    <row r="445" spans="1:5" ht="15" customHeight="1" x14ac:dyDescent="0.2">
      <c r="A445" s="25">
        <v>14004</v>
      </c>
      <c r="B445" s="114">
        <v>30100008315</v>
      </c>
      <c r="C445" s="70">
        <v>5512</v>
      </c>
      <c r="D445" s="116" t="s">
        <v>112</v>
      </c>
      <c r="E445" s="117">
        <v>7470</v>
      </c>
    </row>
    <row r="446" spans="1:5" ht="15" customHeight="1" x14ac:dyDescent="0.2">
      <c r="A446" s="25">
        <v>14004</v>
      </c>
      <c r="B446" s="114">
        <v>30100008555</v>
      </c>
      <c r="C446" s="70">
        <v>5512</v>
      </c>
      <c r="D446" s="116" t="s">
        <v>112</v>
      </c>
      <c r="E446" s="117">
        <v>4000</v>
      </c>
    </row>
    <row r="447" spans="1:5" ht="15" customHeight="1" x14ac:dyDescent="0.2">
      <c r="A447" s="25">
        <v>14004</v>
      </c>
      <c r="B447" s="114">
        <v>30100008332</v>
      </c>
      <c r="C447" s="70">
        <v>5512</v>
      </c>
      <c r="D447" s="116" t="s">
        <v>112</v>
      </c>
      <c r="E447" s="117">
        <v>10770</v>
      </c>
    </row>
    <row r="448" spans="1:5" ht="15" customHeight="1" x14ac:dyDescent="0.2">
      <c r="A448" s="25">
        <v>14004</v>
      </c>
      <c r="B448" s="114">
        <v>30100008553</v>
      </c>
      <c r="C448" s="70">
        <v>5512</v>
      </c>
      <c r="D448" s="116" t="s">
        <v>112</v>
      </c>
      <c r="E448" s="117">
        <v>20230</v>
      </c>
    </row>
    <row r="449" spans="1:5" ht="15" customHeight="1" x14ac:dyDescent="0.2">
      <c r="A449" s="25">
        <v>14004</v>
      </c>
      <c r="B449" s="114">
        <v>30100008312</v>
      </c>
      <c r="C449" s="70">
        <v>5512</v>
      </c>
      <c r="D449" s="116" t="s">
        <v>112</v>
      </c>
      <c r="E449" s="117">
        <v>5995</v>
      </c>
    </row>
    <row r="450" spans="1:5" ht="15" customHeight="1" x14ac:dyDescent="0.2">
      <c r="A450" s="25">
        <v>14004</v>
      </c>
      <c r="B450" s="114">
        <v>30100008355</v>
      </c>
      <c r="C450" s="70">
        <v>5512</v>
      </c>
      <c r="D450" s="116" t="s">
        <v>112</v>
      </c>
      <c r="E450" s="117">
        <v>2775</v>
      </c>
    </row>
    <row r="451" spans="1:5" ht="15" customHeight="1" x14ac:dyDescent="0.2">
      <c r="A451" s="25">
        <v>14004</v>
      </c>
      <c r="B451" s="114">
        <v>30100008379</v>
      </c>
      <c r="C451" s="70">
        <v>5512</v>
      </c>
      <c r="D451" s="116" t="s">
        <v>112</v>
      </c>
      <c r="E451" s="117">
        <v>22045</v>
      </c>
    </row>
    <row r="452" spans="1:5" ht="15" customHeight="1" x14ac:dyDescent="0.2">
      <c r="A452" s="25">
        <v>14004</v>
      </c>
      <c r="B452" s="114">
        <v>30100008383</v>
      </c>
      <c r="C452" s="70">
        <v>5512</v>
      </c>
      <c r="D452" s="116" t="s">
        <v>112</v>
      </c>
      <c r="E452" s="117">
        <v>16745</v>
      </c>
    </row>
    <row r="453" spans="1:5" ht="15" customHeight="1" x14ac:dyDescent="0.2">
      <c r="A453" s="25">
        <v>14004</v>
      </c>
      <c r="B453" s="114">
        <v>30100008106</v>
      </c>
      <c r="C453" s="70">
        <v>5512</v>
      </c>
      <c r="D453" s="116" t="s">
        <v>112</v>
      </c>
      <c r="E453" s="117">
        <v>6120</v>
      </c>
    </row>
    <row r="454" spans="1:5" ht="15" customHeight="1" x14ac:dyDescent="0.2">
      <c r="A454" s="25">
        <v>14004</v>
      </c>
      <c r="B454" s="114">
        <v>30100008109</v>
      </c>
      <c r="C454" s="70">
        <v>5512</v>
      </c>
      <c r="D454" s="116" t="s">
        <v>112</v>
      </c>
      <c r="E454" s="117">
        <v>1040</v>
      </c>
    </row>
    <row r="455" spans="1:5" ht="15" customHeight="1" x14ac:dyDescent="0.2">
      <c r="A455" s="25">
        <v>14004</v>
      </c>
      <c r="B455" s="114">
        <v>30100008121</v>
      </c>
      <c r="C455" s="70">
        <v>5512</v>
      </c>
      <c r="D455" s="116" t="s">
        <v>112</v>
      </c>
      <c r="E455" s="117">
        <v>1040</v>
      </c>
    </row>
    <row r="456" spans="1:5" ht="15" customHeight="1" x14ac:dyDescent="0.2">
      <c r="A456" s="25">
        <v>14004</v>
      </c>
      <c r="B456" s="114">
        <v>30100008129</v>
      </c>
      <c r="C456" s="70">
        <v>5512</v>
      </c>
      <c r="D456" s="116" t="s">
        <v>112</v>
      </c>
      <c r="E456" s="117">
        <v>5190</v>
      </c>
    </row>
    <row r="457" spans="1:5" ht="15" customHeight="1" x14ac:dyDescent="0.2">
      <c r="A457" s="25">
        <v>14004</v>
      </c>
      <c r="B457" s="114">
        <v>30100008132</v>
      </c>
      <c r="C457" s="70">
        <v>5512</v>
      </c>
      <c r="D457" s="116" t="s">
        <v>112</v>
      </c>
      <c r="E457" s="117">
        <v>8785</v>
      </c>
    </row>
    <row r="458" spans="1:5" ht="15" customHeight="1" x14ac:dyDescent="0.2">
      <c r="A458" s="25">
        <v>14004</v>
      </c>
      <c r="B458" s="114">
        <v>30100008135</v>
      </c>
      <c r="C458" s="70">
        <v>5512</v>
      </c>
      <c r="D458" s="116" t="s">
        <v>112</v>
      </c>
      <c r="E458" s="117">
        <v>5315</v>
      </c>
    </row>
    <row r="459" spans="1:5" ht="15" customHeight="1" x14ac:dyDescent="0.2">
      <c r="A459" s="25">
        <v>14004</v>
      </c>
      <c r="B459" s="114">
        <v>30100008153</v>
      </c>
      <c r="C459" s="70">
        <v>5512</v>
      </c>
      <c r="D459" s="116" t="s">
        <v>112</v>
      </c>
      <c r="E459" s="117">
        <v>1040</v>
      </c>
    </row>
    <row r="460" spans="1:5" ht="15" customHeight="1" x14ac:dyDescent="0.2">
      <c r="A460" s="25">
        <v>14004</v>
      </c>
      <c r="B460" s="114">
        <v>30100008107</v>
      </c>
      <c r="C460" s="70">
        <v>5512</v>
      </c>
      <c r="D460" s="116" t="s">
        <v>112</v>
      </c>
      <c r="E460" s="117">
        <v>16855</v>
      </c>
    </row>
    <row r="461" spans="1:5" ht="15" customHeight="1" x14ac:dyDescent="0.2">
      <c r="A461" s="25">
        <v>14004</v>
      </c>
      <c r="B461" s="114">
        <v>30100008110</v>
      </c>
      <c r="C461" s="70">
        <v>5512</v>
      </c>
      <c r="D461" s="116" t="s">
        <v>112</v>
      </c>
      <c r="E461" s="117">
        <v>1040</v>
      </c>
    </row>
    <row r="462" spans="1:5" ht="15" customHeight="1" x14ac:dyDescent="0.2">
      <c r="A462" s="25">
        <v>14004</v>
      </c>
      <c r="B462" s="114">
        <v>30100008112</v>
      </c>
      <c r="C462" s="70">
        <v>5512</v>
      </c>
      <c r="D462" s="116" t="s">
        <v>112</v>
      </c>
      <c r="E462" s="117">
        <v>2080</v>
      </c>
    </row>
    <row r="463" spans="1:5" ht="15" customHeight="1" x14ac:dyDescent="0.2">
      <c r="A463" s="25">
        <v>14004</v>
      </c>
      <c r="B463" s="114">
        <v>30100008113</v>
      </c>
      <c r="C463" s="70">
        <v>5512</v>
      </c>
      <c r="D463" s="116" t="s">
        <v>112</v>
      </c>
      <c r="E463" s="117">
        <v>3120</v>
      </c>
    </row>
    <row r="464" spans="1:5" ht="15" customHeight="1" x14ac:dyDescent="0.2">
      <c r="A464" s="25">
        <v>14004</v>
      </c>
      <c r="B464" s="114">
        <v>30100008114</v>
      </c>
      <c r="C464" s="70">
        <v>5512</v>
      </c>
      <c r="D464" s="116" t="s">
        <v>112</v>
      </c>
      <c r="E464" s="117">
        <v>1040</v>
      </c>
    </row>
    <row r="465" spans="1:5" ht="15" customHeight="1" x14ac:dyDescent="0.2">
      <c r="A465" s="25">
        <v>14004</v>
      </c>
      <c r="B465" s="114">
        <v>30100008118</v>
      </c>
      <c r="C465" s="70">
        <v>5512</v>
      </c>
      <c r="D465" s="116" t="s">
        <v>112</v>
      </c>
      <c r="E465" s="117">
        <v>695</v>
      </c>
    </row>
    <row r="466" spans="1:5" ht="15" customHeight="1" x14ac:dyDescent="0.2">
      <c r="A466" s="25">
        <v>14004</v>
      </c>
      <c r="B466" s="114">
        <v>30100008119</v>
      </c>
      <c r="C466" s="70">
        <v>5512</v>
      </c>
      <c r="D466" s="116" t="s">
        <v>112</v>
      </c>
      <c r="E466" s="117">
        <v>2775</v>
      </c>
    </row>
    <row r="467" spans="1:5" ht="15" customHeight="1" x14ac:dyDescent="0.2">
      <c r="A467" s="25">
        <v>14004</v>
      </c>
      <c r="B467" s="114">
        <v>30100008121</v>
      </c>
      <c r="C467" s="70">
        <v>5512</v>
      </c>
      <c r="D467" s="116" t="s">
        <v>112</v>
      </c>
      <c r="E467" s="117">
        <v>1040</v>
      </c>
    </row>
    <row r="468" spans="1:5" ht="15" customHeight="1" x14ac:dyDescent="0.2">
      <c r="A468" s="25">
        <v>14004</v>
      </c>
      <c r="B468" s="114">
        <v>30100008127</v>
      </c>
      <c r="C468" s="70">
        <v>5512</v>
      </c>
      <c r="D468" s="116" t="s">
        <v>112</v>
      </c>
      <c r="E468" s="117">
        <v>6945</v>
      </c>
    </row>
    <row r="469" spans="1:5" ht="15" customHeight="1" x14ac:dyDescent="0.2">
      <c r="A469" s="25">
        <v>14004</v>
      </c>
      <c r="B469" s="114">
        <v>30100008133</v>
      </c>
      <c r="C469" s="70">
        <v>5512</v>
      </c>
      <c r="D469" s="116" t="s">
        <v>112</v>
      </c>
      <c r="E469" s="117">
        <v>7960</v>
      </c>
    </row>
    <row r="470" spans="1:5" ht="15" customHeight="1" x14ac:dyDescent="0.2">
      <c r="A470" s="25">
        <v>14004</v>
      </c>
      <c r="B470" s="114">
        <v>30100008136</v>
      </c>
      <c r="C470" s="70">
        <v>5512</v>
      </c>
      <c r="D470" s="116" t="s">
        <v>112</v>
      </c>
      <c r="E470" s="117">
        <v>29550</v>
      </c>
    </row>
    <row r="471" spans="1:5" ht="15" customHeight="1" x14ac:dyDescent="0.2">
      <c r="A471" s="25">
        <v>14004</v>
      </c>
      <c r="B471" s="114">
        <v>30100008138</v>
      </c>
      <c r="C471" s="70">
        <v>5512</v>
      </c>
      <c r="D471" s="116" t="s">
        <v>112</v>
      </c>
      <c r="E471" s="117">
        <v>2080</v>
      </c>
    </row>
    <row r="472" spans="1:5" ht="15" customHeight="1" x14ac:dyDescent="0.2">
      <c r="A472" s="25">
        <v>14004</v>
      </c>
      <c r="B472" s="114">
        <v>30100008142</v>
      </c>
      <c r="C472" s="70">
        <v>5512</v>
      </c>
      <c r="D472" s="116" t="s">
        <v>112</v>
      </c>
      <c r="E472" s="117">
        <v>1735</v>
      </c>
    </row>
    <row r="473" spans="1:5" ht="15" customHeight="1" x14ac:dyDescent="0.2">
      <c r="A473" s="25">
        <v>14004</v>
      </c>
      <c r="B473" s="114">
        <v>30100008146</v>
      </c>
      <c r="C473" s="70">
        <v>5512</v>
      </c>
      <c r="D473" s="116" t="s">
        <v>112</v>
      </c>
      <c r="E473" s="117">
        <v>1040</v>
      </c>
    </row>
    <row r="474" spans="1:5" ht="15" customHeight="1" x14ac:dyDescent="0.2">
      <c r="A474" s="25">
        <v>14004</v>
      </c>
      <c r="B474" s="114">
        <v>30100008148</v>
      </c>
      <c r="C474" s="70">
        <v>5512</v>
      </c>
      <c r="D474" s="116" t="s">
        <v>112</v>
      </c>
      <c r="E474" s="117">
        <v>33111</v>
      </c>
    </row>
    <row r="475" spans="1:5" ht="15" customHeight="1" x14ac:dyDescent="0.2">
      <c r="A475" s="25">
        <v>14004</v>
      </c>
      <c r="B475" s="114">
        <v>30100008149</v>
      </c>
      <c r="C475" s="70">
        <v>5512</v>
      </c>
      <c r="D475" s="116" t="s">
        <v>112</v>
      </c>
      <c r="E475" s="117">
        <v>10270</v>
      </c>
    </row>
    <row r="476" spans="1:5" ht="15" customHeight="1" x14ac:dyDescent="0.2">
      <c r="A476" s="25">
        <v>14004</v>
      </c>
      <c r="B476" s="114">
        <v>30100008154</v>
      </c>
      <c r="C476" s="70">
        <v>5512</v>
      </c>
      <c r="D476" s="116" t="s">
        <v>112</v>
      </c>
      <c r="E476" s="117">
        <v>6810</v>
      </c>
    </row>
    <row r="477" spans="1:5" ht="15" customHeight="1" x14ac:dyDescent="0.2">
      <c r="A477" s="25">
        <v>14004</v>
      </c>
      <c r="B477" s="114">
        <v>30100008159</v>
      </c>
      <c r="C477" s="70">
        <v>5512</v>
      </c>
      <c r="D477" s="116" t="s">
        <v>112</v>
      </c>
      <c r="E477" s="117">
        <v>1040</v>
      </c>
    </row>
    <row r="478" spans="1:5" ht="15" customHeight="1" x14ac:dyDescent="0.2">
      <c r="A478" s="25">
        <v>14004</v>
      </c>
      <c r="B478" s="114">
        <v>30100008161</v>
      </c>
      <c r="C478" s="67">
        <v>5512</v>
      </c>
      <c r="D478" s="115" t="s">
        <v>112</v>
      </c>
      <c r="E478" s="50">
        <v>2420</v>
      </c>
    </row>
    <row r="479" spans="1:5" ht="15" customHeight="1" x14ac:dyDescent="0.2">
      <c r="A479" s="25">
        <v>14004</v>
      </c>
      <c r="B479" s="114">
        <v>30100008163</v>
      </c>
      <c r="C479" s="67">
        <v>5512</v>
      </c>
      <c r="D479" s="115" t="s">
        <v>112</v>
      </c>
      <c r="E479" s="50">
        <v>13385</v>
      </c>
    </row>
    <row r="480" spans="1:5" ht="15" customHeight="1" x14ac:dyDescent="0.2">
      <c r="A480" s="25">
        <v>14004</v>
      </c>
      <c r="B480" s="114">
        <v>30100008164</v>
      </c>
      <c r="C480" s="67">
        <v>5512</v>
      </c>
      <c r="D480" s="115" t="s">
        <v>112</v>
      </c>
      <c r="E480" s="50">
        <v>5905</v>
      </c>
    </row>
    <row r="481" spans="1:5" ht="15" customHeight="1" x14ac:dyDescent="0.2">
      <c r="A481" s="25">
        <v>14004</v>
      </c>
      <c r="B481" s="114">
        <v>30100008165</v>
      </c>
      <c r="C481" s="67">
        <v>5512</v>
      </c>
      <c r="D481" s="115" t="s">
        <v>112</v>
      </c>
      <c r="E481" s="50">
        <v>6809</v>
      </c>
    </row>
    <row r="482" spans="1:5" ht="15" customHeight="1" x14ac:dyDescent="0.2">
      <c r="A482" s="25">
        <v>14004</v>
      </c>
      <c r="B482" s="114">
        <v>30100008166</v>
      </c>
      <c r="C482" s="67">
        <v>5512</v>
      </c>
      <c r="D482" s="115" t="s">
        <v>112</v>
      </c>
      <c r="E482" s="50">
        <v>7965</v>
      </c>
    </row>
    <row r="483" spans="1:5" ht="15" customHeight="1" x14ac:dyDescent="0.2">
      <c r="A483" s="25">
        <v>14004</v>
      </c>
      <c r="B483" s="114">
        <v>30100008167</v>
      </c>
      <c r="C483" s="67">
        <v>5512</v>
      </c>
      <c r="D483" s="115" t="s">
        <v>112</v>
      </c>
      <c r="E483" s="50">
        <v>4035</v>
      </c>
    </row>
    <row r="484" spans="1:5" ht="15" customHeight="1" x14ac:dyDescent="0.2">
      <c r="A484" s="25">
        <v>14004</v>
      </c>
      <c r="B484" s="114">
        <v>30100008170</v>
      </c>
      <c r="C484" s="67">
        <v>5512</v>
      </c>
      <c r="D484" s="115" t="s">
        <v>112</v>
      </c>
      <c r="E484" s="50">
        <v>3465</v>
      </c>
    </row>
    <row r="485" spans="1:5" ht="15" customHeight="1" x14ac:dyDescent="0.2">
      <c r="A485" s="25">
        <v>14004</v>
      </c>
      <c r="B485" s="114">
        <v>30100008172</v>
      </c>
      <c r="C485" s="67">
        <v>5512</v>
      </c>
      <c r="D485" s="115" t="s">
        <v>112</v>
      </c>
      <c r="E485" s="50">
        <v>1040</v>
      </c>
    </row>
    <row r="486" spans="1:5" ht="15" customHeight="1" x14ac:dyDescent="0.2">
      <c r="A486" s="25">
        <v>14004</v>
      </c>
      <c r="B486" s="114">
        <v>30100008174</v>
      </c>
      <c r="C486" s="70">
        <v>5512</v>
      </c>
      <c r="D486" s="116" t="s">
        <v>112</v>
      </c>
      <c r="E486" s="117">
        <v>695</v>
      </c>
    </row>
    <row r="487" spans="1:5" ht="15" customHeight="1" x14ac:dyDescent="0.2">
      <c r="A487" s="25">
        <v>14004</v>
      </c>
      <c r="B487" s="114">
        <v>30100008175</v>
      </c>
      <c r="C487" s="70">
        <v>5512</v>
      </c>
      <c r="D487" s="116" t="s">
        <v>112</v>
      </c>
      <c r="E487" s="117">
        <v>1040</v>
      </c>
    </row>
    <row r="488" spans="1:5" ht="15" customHeight="1" x14ac:dyDescent="0.2">
      <c r="A488" s="25">
        <v>14004</v>
      </c>
      <c r="B488" s="114">
        <v>30100008177</v>
      </c>
      <c r="C488" s="70">
        <v>5512</v>
      </c>
      <c r="D488" s="116" t="s">
        <v>112</v>
      </c>
      <c r="E488" s="117">
        <v>1040</v>
      </c>
    </row>
    <row r="489" spans="1:5" ht="15" customHeight="1" x14ac:dyDescent="0.2">
      <c r="A489" s="25">
        <v>14004</v>
      </c>
      <c r="B489" s="114">
        <v>30100008184</v>
      </c>
      <c r="C489" s="70">
        <v>5512</v>
      </c>
      <c r="D489" s="116" t="s">
        <v>112</v>
      </c>
      <c r="E489" s="117">
        <v>6465</v>
      </c>
    </row>
    <row r="490" spans="1:5" ht="15" customHeight="1" x14ac:dyDescent="0.2">
      <c r="A490" s="25">
        <v>14004</v>
      </c>
      <c r="B490" s="114">
        <v>30100008406</v>
      </c>
      <c r="C490" s="70">
        <v>5512</v>
      </c>
      <c r="D490" s="116" t="s">
        <v>112</v>
      </c>
      <c r="E490" s="117">
        <v>29240</v>
      </c>
    </row>
    <row r="491" spans="1:5" ht="15" customHeight="1" x14ac:dyDescent="0.2">
      <c r="A491" s="25">
        <v>14004</v>
      </c>
      <c r="B491" s="114">
        <v>30100008417</v>
      </c>
      <c r="C491" s="70">
        <v>5512</v>
      </c>
      <c r="D491" s="116" t="s">
        <v>112</v>
      </c>
      <c r="E491" s="117">
        <v>2085</v>
      </c>
    </row>
    <row r="492" spans="1:5" ht="15" customHeight="1" x14ac:dyDescent="0.2">
      <c r="A492" s="25">
        <v>14004</v>
      </c>
      <c r="B492" s="114">
        <v>30100008429</v>
      </c>
      <c r="C492" s="70">
        <v>5512</v>
      </c>
      <c r="D492" s="116" t="s">
        <v>112</v>
      </c>
      <c r="E492" s="117">
        <v>15688</v>
      </c>
    </row>
    <row r="493" spans="1:5" ht="15" customHeight="1" x14ac:dyDescent="0.2">
      <c r="A493" s="25">
        <v>14004</v>
      </c>
      <c r="B493" s="114">
        <v>30100008401</v>
      </c>
      <c r="C493" s="70">
        <v>5512</v>
      </c>
      <c r="D493" s="116" t="s">
        <v>112</v>
      </c>
      <c r="E493" s="117">
        <v>28282</v>
      </c>
    </row>
    <row r="494" spans="1:5" ht="15" customHeight="1" x14ac:dyDescent="0.2">
      <c r="A494" s="25">
        <v>14004</v>
      </c>
      <c r="B494" s="114">
        <v>30100008432</v>
      </c>
      <c r="C494" s="70">
        <v>5512</v>
      </c>
      <c r="D494" s="116" t="s">
        <v>112</v>
      </c>
      <c r="E494" s="117">
        <v>13370</v>
      </c>
    </row>
    <row r="495" spans="1:5" ht="15" customHeight="1" x14ac:dyDescent="0.2">
      <c r="A495" s="25">
        <v>14004</v>
      </c>
      <c r="B495" s="114">
        <v>30100008434</v>
      </c>
      <c r="C495" s="70">
        <v>5512</v>
      </c>
      <c r="D495" s="116" t="s">
        <v>112</v>
      </c>
      <c r="E495" s="117">
        <v>15857</v>
      </c>
    </row>
    <row r="496" spans="1:5" ht="15" customHeight="1" x14ac:dyDescent="0.2">
      <c r="A496" s="25">
        <v>14004</v>
      </c>
      <c r="B496" s="114">
        <v>30100008436</v>
      </c>
      <c r="C496" s="70">
        <v>5512</v>
      </c>
      <c r="D496" s="116" t="s">
        <v>112</v>
      </c>
      <c r="E496" s="117">
        <v>695</v>
      </c>
    </row>
    <row r="497" spans="1:5" ht="15" customHeight="1" x14ac:dyDescent="0.2">
      <c r="A497" s="25">
        <v>14004</v>
      </c>
      <c r="B497" s="114">
        <v>30100008450</v>
      </c>
      <c r="C497" s="67">
        <v>5512</v>
      </c>
      <c r="D497" s="115" t="s">
        <v>112</v>
      </c>
      <c r="E497" s="50">
        <v>1040</v>
      </c>
    </row>
    <row r="498" spans="1:5" ht="15" customHeight="1" x14ac:dyDescent="0.2">
      <c r="A498" s="25">
        <v>14004</v>
      </c>
      <c r="B498" s="114">
        <v>30100008455</v>
      </c>
      <c r="C498" s="67">
        <v>5512</v>
      </c>
      <c r="D498" s="115" t="s">
        <v>112</v>
      </c>
      <c r="E498" s="50">
        <v>37190</v>
      </c>
    </row>
    <row r="499" spans="1:5" ht="15" customHeight="1" x14ac:dyDescent="0.2">
      <c r="A499" s="25">
        <v>14004</v>
      </c>
      <c r="B499" s="114">
        <v>30100008460</v>
      </c>
      <c r="C499" s="67">
        <v>5512</v>
      </c>
      <c r="D499" s="115" t="s">
        <v>112</v>
      </c>
      <c r="E499" s="50">
        <v>695</v>
      </c>
    </row>
    <row r="500" spans="1:5" ht="15" customHeight="1" x14ac:dyDescent="0.2">
      <c r="A500" s="25">
        <v>14004</v>
      </c>
      <c r="B500" s="114">
        <v>30100008464</v>
      </c>
      <c r="C500" s="67">
        <v>5512</v>
      </c>
      <c r="D500" s="115" t="s">
        <v>112</v>
      </c>
      <c r="E500" s="50">
        <v>4165</v>
      </c>
    </row>
    <row r="501" spans="1:5" ht="15" customHeight="1" x14ac:dyDescent="0.2">
      <c r="A501" s="25">
        <v>14004</v>
      </c>
      <c r="B501" s="114">
        <v>30100008465</v>
      </c>
      <c r="C501" s="67">
        <v>5512</v>
      </c>
      <c r="D501" s="115" t="s">
        <v>112</v>
      </c>
      <c r="E501" s="50">
        <v>11630</v>
      </c>
    </row>
    <row r="502" spans="1:5" ht="15" customHeight="1" x14ac:dyDescent="0.2">
      <c r="A502" s="25">
        <v>14004</v>
      </c>
      <c r="B502" s="114">
        <v>30100008479</v>
      </c>
      <c r="C502" s="67">
        <v>5512</v>
      </c>
      <c r="D502" s="115" t="s">
        <v>112</v>
      </c>
      <c r="E502" s="50">
        <v>2080</v>
      </c>
    </row>
    <row r="503" spans="1:5" ht="15" customHeight="1" x14ac:dyDescent="0.2">
      <c r="A503" s="25">
        <v>14004</v>
      </c>
      <c r="B503" s="114">
        <v>30100008484</v>
      </c>
      <c r="C503" s="67">
        <v>5512</v>
      </c>
      <c r="D503" s="115" t="s">
        <v>112</v>
      </c>
      <c r="E503" s="50">
        <v>19192</v>
      </c>
    </row>
    <row r="504" spans="1:5" ht="15" customHeight="1" x14ac:dyDescent="0.2">
      <c r="A504" s="25">
        <v>14004</v>
      </c>
      <c r="B504" s="114">
        <v>30100008494</v>
      </c>
      <c r="C504" s="67">
        <v>5512</v>
      </c>
      <c r="D504" s="115" t="s">
        <v>112</v>
      </c>
      <c r="E504" s="50">
        <v>2080</v>
      </c>
    </row>
    <row r="505" spans="1:5" ht="15" customHeight="1" x14ac:dyDescent="0.2">
      <c r="A505" s="25">
        <v>14004</v>
      </c>
      <c r="B505" s="114">
        <v>30100008422</v>
      </c>
      <c r="C505" s="67">
        <v>5512</v>
      </c>
      <c r="D505" s="118" t="s">
        <v>112</v>
      </c>
      <c r="E505" s="50">
        <v>2430</v>
      </c>
    </row>
    <row r="506" spans="1:5" ht="15" customHeight="1" x14ac:dyDescent="0.2">
      <c r="A506" s="25">
        <v>14004</v>
      </c>
      <c r="B506" s="114">
        <v>30100008433</v>
      </c>
      <c r="C506" s="67">
        <v>5512</v>
      </c>
      <c r="D506" s="118" t="s">
        <v>112</v>
      </c>
      <c r="E506" s="50">
        <v>2080</v>
      </c>
    </row>
    <row r="507" spans="1:5" ht="15" customHeight="1" x14ac:dyDescent="0.2">
      <c r="A507" s="25">
        <v>14004</v>
      </c>
      <c r="B507" s="114">
        <v>30100008442</v>
      </c>
      <c r="C507" s="67">
        <v>5512</v>
      </c>
      <c r="D507" s="118" t="s">
        <v>112</v>
      </c>
      <c r="E507" s="50">
        <v>12680</v>
      </c>
    </row>
    <row r="508" spans="1:5" ht="15" customHeight="1" x14ac:dyDescent="0.2">
      <c r="A508" s="25">
        <v>14004</v>
      </c>
      <c r="B508" s="114">
        <v>30100008402</v>
      </c>
      <c r="C508" s="67">
        <v>5512</v>
      </c>
      <c r="D508" s="118" t="s">
        <v>112</v>
      </c>
      <c r="E508" s="50">
        <v>18925</v>
      </c>
    </row>
    <row r="509" spans="1:5" ht="15" customHeight="1" x14ac:dyDescent="0.2">
      <c r="A509" s="25">
        <v>14004</v>
      </c>
      <c r="B509" s="114">
        <v>30100008458</v>
      </c>
      <c r="C509" s="67">
        <v>5512</v>
      </c>
      <c r="D509" s="118" t="s">
        <v>112</v>
      </c>
      <c r="E509" s="50">
        <v>23396</v>
      </c>
    </row>
    <row r="510" spans="1:5" ht="15" customHeight="1" x14ac:dyDescent="0.2">
      <c r="A510" s="25">
        <v>14004</v>
      </c>
      <c r="B510" s="114">
        <v>30100008497</v>
      </c>
      <c r="C510" s="67">
        <v>5512</v>
      </c>
      <c r="D510" s="118" t="s">
        <v>112</v>
      </c>
      <c r="E510" s="50">
        <v>15906</v>
      </c>
    </row>
    <row r="511" spans="1:5" ht="15" customHeight="1" x14ac:dyDescent="0.2">
      <c r="A511" s="25">
        <v>14004</v>
      </c>
      <c r="B511" s="114">
        <v>30100008409</v>
      </c>
      <c r="C511" s="67">
        <v>5512</v>
      </c>
      <c r="D511" s="118" t="s">
        <v>112</v>
      </c>
      <c r="E511" s="50">
        <v>1040</v>
      </c>
    </row>
    <row r="512" spans="1:5" ht="15" customHeight="1" x14ac:dyDescent="0.2">
      <c r="A512" s="25">
        <v>14004</v>
      </c>
      <c r="B512" s="114">
        <v>30100008411</v>
      </c>
      <c r="C512" s="67">
        <v>5512</v>
      </c>
      <c r="D512" s="118" t="s">
        <v>112</v>
      </c>
      <c r="E512" s="50">
        <v>15899</v>
      </c>
    </row>
    <row r="513" spans="1:5" ht="15" customHeight="1" x14ac:dyDescent="0.2">
      <c r="A513" s="25">
        <v>14004</v>
      </c>
      <c r="B513" s="114">
        <v>30100008414</v>
      </c>
      <c r="C513" s="67">
        <v>5512</v>
      </c>
      <c r="D513" s="118" t="s">
        <v>112</v>
      </c>
      <c r="E513" s="50">
        <v>2430</v>
      </c>
    </row>
    <row r="514" spans="1:5" ht="15" customHeight="1" x14ac:dyDescent="0.2">
      <c r="A514" s="25">
        <v>14004</v>
      </c>
      <c r="B514" s="114">
        <v>30100008418</v>
      </c>
      <c r="C514" s="67">
        <v>5512</v>
      </c>
      <c r="D514" s="118" t="s">
        <v>112</v>
      </c>
      <c r="E514" s="50">
        <v>2430</v>
      </c>
    </row>
    <row r="515" spans="1:5" ht="15" customHeight="1" x14ac:dyDescent="0.2">
      <c r="A515" s="25">
        <v>14004</v>
      </c>
      <c r="B515" s="114">
        <v>30100008423</v>
      </c>
      <c r="C515" s="67">
        <v>5512</v>
      </c>
      <c r="D515" s="118" t="s">
        <v>112</v>
      </c>
      <c r="E515" s="50">
        <v>18565</v>
      </c>
    </row>
    <row r="516" spans="1:5" ht="15" customHeight="1" x14ac:dyDescent="0.2">
      <c r="A516" s="25">
        <v>14004</v>
      </c>
      <c r="B516" s="114">
        <v>30100008426</v>
      </c>
      <c r="C516" s="67">
        <v>5512</v>
      </c>
      <c r="D516" s="118" t="s">
        <v>112</v>
      </c>
      <c r="E516" s="50">
        <v>20201</v>
      </c>
    </row>
    <row r="517" spans="1:5" ht="15" customHeight="1" x14ac:dyDescent="0.2">
      <c r="A517" s="25">
        <v>14004</v>
      </c>
      <c r="B517" s="114">
        <v>30100008431</v>
      </c>
      <c r="C517" s="70">
        <v>5512</v>
      </c>
      <c r="D517" s="116" t="s">
        <v>112</v>
      </c>
      <c r="E517" s="117">
        <v>695</v>
      </c>
    </row>
    <row r="518" spans="1:5" ht="15" customHeight="1" x14ac:dyDescent="0.2">
      <c r="A518" s="25">
        <v>14004</v>
      </c>
      <c r="B518" s="114">
        <v>30100008403</v>
      </c>
      <c r="C518" s="70">
        <v>5512</v>
      </c>
      <c r="D518" s="116" t="s">
        <v>112</v>
      </c>
      <c r="E518" s="117">
        <v>16855</v>
      </c>
    </row>
    <row r="519" spans="1:5" ht="15" customHeight="1" x14ac:dyDescent="0.2">
      <c r="A519" s="25">
        <v>14004</v>
      </c>
      <c r="B519" s="114">
        <v>30100008438</v>
      </c>
      <c r="C519" s="70">
        <v>5512</v>
      </c>
      <c r="D519" s="116" t="s">
        <v>112</v>
      </c>
      <c r="E519" s="117">
        <v>2085</v>
      </c>
    </row>
    <row r="520" spans="1:5" ht="15" customHeight="1" x14ac:dyDescent="0.2">
      <c r="A520" s="25">
        <v>14004</v>
      </c>
      <c r="B520" s="114">
        <v>30100008446</v>
      </c>
      <c r="C520" s="70">
        <v>5512</v>
      </c>
      <c r="D520" s="116" t="s">
        <v>112</v>
      </c>
      <c r="E520" s="117">
        <v>2780</v>
      </c>
    </row>
    <row r="521" spans="1:5" ht="15" customHeight="1" x14ac:dyDescent="0.2">
      <c r="A521" s="25">
        <v>14004</v>
      </c>
      <c r="B521" s="114">
        <v>30100008448</v>
      </c>
      <c r="C521" s="70">
        <v>5512</v>
      </c>
      <c r="D521" s="116" t="s">
        <v>112</v>
      </c>
      <c r="E521" s="117">
        <v>3470</v>
      </c>
    </row>
    <row r="522" spans="1:5" ht="15" customHeight="1" x14ac:dyDescent="0.2">
      <c r="A522" s="25">
        <v>14004</v>
      </c>
      <c r="B522" s="114">
        <v>30100008400</v>
      </c>
      <c r="C522" s="70">
        <v>5512</v>
      </c>
      <c r="D522" s="116" t="s">
        <v>112</v>
      </c>
      <c r="E522" s="117">
        <v>28310</v>
      </c>
    </row>
    <row r="523" spans="1:5" ht="15" customHeight="1" x14ac:dyDescent="0.2">
      <c r="A523" s="25">
        <v>14004</v>
      </c>
      <c r="B523" s="114">
        <v>30100008468</v>
      </c>
      <c r="C523" s="70">
        <v>5512</v>
      </c>
      <c r="D523" s="116" t="s">
        <v>112</v>
      </c>
      <c r="E523" s="117">
        <v>1735</v>
      </c>
    </row>
    <row r="524" spans="1:5" ht="15" customHeight="1" x14ac:dyDescent="0.2">
      <c r="A524" s="25">
        <v>14004</v>
      </c>
      <c r="B524" s="114">
        <v>30100008475</v>
      </c>
      <c r="C524" s="70">
        <v>5512</v>
      </c>
      <c r="D524" s="116" t="s">
        <v>112</v>
      </c>
      <c r="E524" s="117">
        <v>18963</v>
      </c>
    </row>
    <row r="525" spans="1:5" ht="15" customHeight="1" x14ac:dyDescent="0.2">
      <c r="A525" s="25">
        <v>14004</v>
      </c>
      <c r="B525" s="114">
        <v>30100008482</v>
      </c>
      <c r="C525" s="70">
        <v>5512</v>
      </c>
      <c r="D525" s="116" t="s">
        <v>112</v>
      </c>
      <c r="E525" s="117">
        <v>1390</v>
      </c>
    </row>
    <row r="526" spans="1:5" ht="15" customHeight="1" x14ac:dyDescent="0.2">
      <c r="A526" s="25">
        <v>14004</v>
      </c>
      <c r="B526" s="114">
        <v>30100008404</v>
      </c>
      <c r="C526" s="70">
        <v>5512</v>
      </c>
      <c r="D526" s="116" t="s">
        <v>112</v>
      </c>
      <c r="E526" s="117">
        <v>19942</v>
      </c>
    </row>
    <row r="527" spans="1:5" ht="15" customHeight="1" x14ac:dyDescent="0.2">
      <c r="A527" s="25">
        <v>14004</v>
      </c>
      <c r="B527" s="114">
        <v>30100008489</v>
      </c>
      <c r="C527" s="70">
        <v>5512</v>
      </c>
      <c r="D527" s="116" t="s">
        <v>112</v>
      </c>
      <c r="E527" s="117">
        <v>18639</v>
      </c>
    </row>
    <row r="528" spans="1:5" ht="15" customHeight="1" x14ac:dyDescent="0.2">
      <c r="A528" s="25">
        <v>14004</v>
      </c>
      <c r="B528" s="114">
        <v>30100008493</v>
      </c>
      <c r="C528" s="70">
        <v>5512</v>
      </c>
      <c r="D528" s="116" t="s">
        <v>112</v>
      </c>
      <c r="E528" s="117">
        <v>1390</v>
      </c>
    </row>
    <row r="529" spans="1:5" ht="15" customHeight="1" x14ac:dyDescent="0.2">
      <c r="A529" s="25">
        <v>14004</v>
      </c>
      <c r="B529" s="114">
        <v>30100008232</v>
      </c>
      <c r="C529" s="70">
        <v>5512</v>
      </c>
      <c r="D529" s="116" t="s">
        <v>112</v>
      </c>
      <c r="E529" s="117">
        <v>1390</v>
      </c>
    </row>
    <row r="530" spans="1:5" ht="15" customHeight="1" x14ac:dyDescent="0.2">
      <c r="A530" s="25">
        <v>14004</v>
      </c>
      <c r="B530" s="114">
        <v>30100008273</v>
      </c>
      <c r="C530" s="70">
        <v>5512</v>
      </c>
      <c r="D530" s="116" t="s">
        <v>112</v>
      </c>
      <c r="E530" s="117">
        <v>14970</v>
      </c>
    </row>
    <row r="531" spans="1:5" ht="15" customHeight="1" x14ac:dyDescent="0.2">
      <c r="A531" s="25">
        <v>14004</v>
      </c>
      <c r="B531" s="114">
        <v>30100008236</v>
      </c>
      <c r="C531" s="70">
        <v>5512</v>
      </c>
      <c r="D531" s="116" t="s">
        <v>112</v>
      </c>
      <c r="E531" s="117">
        <v>1390</v>
      </c>
    </row>
    <row r="532" spans="1:5" ht="15" customHeight="1" x14ac:dyDescent="0.2">
      <c r="A532" s="25">
        <v>14004</v>
      </c>
      <c r="B532" s="114">
        <v>30100008237</v>
      </c>
      <c r="C532" s="70">
        <v>5512</v>
      </c>
      <c r="D532" s="116" t="s">
        <v>112</v>
      </c>
      <c r="E532" s="117">
        <v>690</v>
      </c>
    </row>
    <row r="533" spans="1:5" ht="15" customHeight="1" x14ac:dyDescent="0.2">
      <c r="A533" s="25">
        <v>14004</v>
      </c>
      <c r="B533" s="114">
        <v>30100008277</v>
      </c>
      <c r="C533" s="70">
        <v>5512</v>
      </c>
      <c r="D533" s="116" t="s">
        <v>112</v>
      </c>
      <c r="E533" s="117">
        <v>25970</v>
      </c>
    </row>
    <row r="534" spans="1:5" ht="15" customHeight="1" x14ac:dyDescent="0.2">
      <c r="A534" s="25">
        <v>14004</v>
      </c>
      <c r="B534" s="114">
        <v>30100008256</v>
      </c>
      <c r="C534" s="67">
        <v>5512</v>
      </c>
      <c r="D534" s="118" t="s">
        <v>112</v>
      </c>
      <c r="E534" s="50">
        <v>695</v>
      </c>
    </row>
    <row r="535" spans="1:5" ht="15" customHeight="1" x14ac:dyDescent="0.2">
      <c r="A535" s="25">
        <v>14004</v>
      </c>
      <c r="B535" s="114">
        <v>30100008261</v>
      </c>
      <c r="C535" s="67">
        <v>5512</v>
      </c>
      <c r="D535" s="118" t="s">
        <v>112</v>
      </c>
      <c r="E535" s="50">
        <v>695</v>
      </c>
    </row>
    <row r="536" spans="1:5" ht="15" customHeight="1" x14ac:dyDescent="0.2">
      <c r="A536" s="25">
        <v>14004</v>
      </c>
      <c r="B536" s="114">
        <v>30100008262</v>
      </c>
      <c r="C536" s="67">
        <v>5512</v>
      </c>
      <c r="D536" s="118" t="s">
        <v>112</v>
      </c>
      <c r="E536" s="50">
        <v>6500</v>
      </c>
    </row>
    <row r="537" spans="1:5" ht="15" customHeight="1" x14ac:dyDescent="0.2">
      <c r="A537" s="25">
        <v>14004</v>
      </c>
      <c r="B537" s="114">
        <v>30100008270</v>
      </c>
      <c r="C537" s="67">
        <v>5512</v>
      </c>
      <c r="D537" s="118" t="s">
        <v>112</v>
      </c>
      <c r="E537" s="50">
        <v>22500</v>
      </c>
    </row>
    <row r="538" spans="1:5" ht="15" customHeight="1" x14ac:dyDescent="0.2">
      <c r="A538" s="25">
        <v>14004</v>
      </c>
      <c r="B538" s="114">
        <v>30100008200</v>
      </c>
      <c r="C538" s="67">
        <v>5512</v>
      </c>
      <c r="D538" s="118" t="s">
        <v>112</v>
      </c>
      <c r="E538" s="50">
        <v>1390</v>
      </c>
    </row>
    <row r="539" spans="1:5" ht="15" customHeight="1" x14ac:dyDescent="0.2">
      <c r="A539" s="25">
        <v>14004</v>
      </c>
      <c r="B539" s="114">
        <v>30100008203</v>
      </c>
      <c r="C539" s="70">
        <v>5512</v>
      </c>
      <c r="D539" s="116" t="s">
        <v>112</v>
      </c>
      <c r="E539" s="117">
        <v>8235</v>
      </c>
    </row>
    <row r="540" spans="1:5" ht="15" customHeight="1" x14ac:dyDescent="0.2">
      <c r="A540" s="25">
        <v>14004</v>
      </c>
      <c r="B540" s="114">
        <v>30100008204</v>
      </c>
      <c r="C540" s="70">
        <v>5512</v>
      </c>
      <c r="D540" s="116" t="s">
        <v>112</v>
      </c>
      <c r="E540" s="117">
        <v>6500</v>
      </c>
    </row>
    <row r="541" spans="1:5" ht="15" customHeight="1" x14ac:dyDescent="0.2">
      <c r="A541" s="25">
        <v>14004</v>
      </c>
      <c r="B541" s="114">
        <v>30100008207</v>
      </c>
      <c r="C541" s="70">
        <v>5512</v>
      </c>
      <c r="D541" s="116" t="s">
        <v>112</v>
      </c>
      <c r="E541" s="117">
        <v>6500</v>
      </c>
    </row>
    <row r="542" spans="1:5" ht="15" customHeight="1" x14ac:dyDescent="0.2">
      <c r="A542" s="25">
        <v>14004</v>
      </c>
      <c r="B542" s="114">
        <v>30100008208</v>
      </c>
      <c r="C542" s="70">
        <v>5512</v>
      </c>
      <c r="D542" s="116" t="s">
        <v>112</v>
      </c>
      <c r="E542" s="117">
        <v>1390</v>
      </c>
    </row>
    <row r="543" spans="1:5" ht="15" customHeight="1" x14ac:dyDescent="0.2">
      <c r="A543" s="25">
        <v>14004</v>
      </c>
      <c r="B543" s="114">
        <v>30100008271</v>
      </c>
      <c r="C543" s="70">
        <v>5512</v>
      </c>
      <c r="D543" s="116" t="s">
        <v>112</v>
      </c>
      <c r="E543" s="117">
        <v>46782</v>
      </c>
    </row>
    <row r="544" spans="1:5" ht="15" customHeight="1" x14ac:dyDescent="0.2">
      <c r="A544" s="25">
        <v>14004</v>
      </c>
      <c r="B544" s="114">
        <v>30100008222</v>
      </c>
      <c r="C544" s="70">
        <v>5512</v>
      </c>
      <c r="D544" s="116" t="s">
        <v>112</v>
      </c>
      <c r="E544" s="117">
        <v>7966</v>
      </c>
    </row>
    <row r="545" spans="1:5" ht="15" customHeight="1" x14ac:dyDescent="0.2">
      <c r="A545" s="25">
        <v>14004</v>
      </c>
      <c r="B545" s="114">
        <v>30100008272</v>
      </c>
      <c r="C545" s="70">
        <v>5512</v>
      </c>
      <c r="D545" s="116" t="s">
        <v>112</v>
      </c>
      <c r="E545" s="117">
        <v>13440</v>
      </c>
    </row>
    <row r="546" spans="1:5" ht="15" customHeight="1" x14ac:dyDescent="0.2">
      <c r="A546" s="25">
        <v>14004</v>
      </c>
      <c r="B546" s="114">
        <v>30100008233</v>
      </c>
      <c r="C546" s="70">
        <v>5512</v>
      </c>
      <c r="D546" s="116" t="s">
        <v>112</v>
      </c>
      <c r="E546" s="117">
        <v>6500</v>
      </c>
    </row>
    <row r="547" spans="1:5" ht="15" customHeight="1" x14ac:dyDescent="0.2">
      <c r="A547" s="25">
        <v>14004</v>
      </c>
      <c r="B547" s="114">
        <v>30100008240</v>
      </c>
      <c r="C547" s="70">
        <v>5512</v>
      </c>
      <c r="D547" s="116" t="s">
        <v>112</v>
      </c>
      <c r="E547" s="117">
        <v>8817</v>
      </c>
    </row>
    <row r="548" spans="1:5" ht="15" customHeight="1" x14ac:dyDescent="0.2">
      <c r="A548" s="25">
        <v>14004</v>
      </c>
      <c r="B548" s="114">
        <v>30100008242</v>
      </c>
      <c r="C548" s="70">
        <v>5512</v>
      </c>
      <c r="D548" s="116" t="s">
        <v>112</v>
      </c>
      <c r="E548" s="117">
        <v>6500</v>
      </c>
    </row>
    <row r="549" spans="1:5" ht="15" customHeight="1" x14ac:dyDescent="0.2">
      <c r="A549" s="25">
        <v>14004</v>
      </c>
      <c r="B549" s="114">
        <v>30100008288</v>
      </c>
      <c r="C549" s="67">
        <v>5512</v>
      </c>
      <c r="D549" s="118" t="s">
        <v>112</v>
      </c>
      <c r="E549" s="50">
        <v>6500</v>
      </c>
    </row>
    <row r="550" spans="1:5" ht="15" customHeight="1" x14ac:dyDescent="0.2">
      <c r="A550" s="25">
        <v>14004</v>
      </c>
      <c r="B550" s="114">
        <v>30100008253</v>
      </c>
      <c r="C550" s="67">
        <v>5512</v>
      </c>
      <c r="D550" s="118" t="s">
        <v>112</v>
      </c>
      <c r="E550" s="50">
        <v>22500</v>
      </c>
    </row>
    <row r="551" spans="1:5" ht="15" customHeight="1" x14ac:dyDescent="0.2">
      <c r="A551" s="25">
        <v>14004</v>
      </c>
      <c r="B551" s="114">
        <v>30100008255</v>
      </c>
      <c r="C551" s="67">
        <v>5512</v>
      </c>
      <c r="D551" s="118" t="s">
        <v>112</v>
      </c>
      <c r="E551" s="50">
        <v>6500</v>
      </c>
    </row>
    <row r="552" spans="1:5" ht="15" customHeight="1" x14ac:dyDescent="0.2">
      <c r="A552" s="25">
        <v>14004</v>
      </c>
      <c r="B552" s="114">
        <v>30100008275</v>
      </c>
      <c r="C552" s="67">
        <v>5512</v>
      </c>
      <c r="D552" s="118" t="s">
        <v>112</v>
      </c>
      <c r="E552" s="50">
        <v>22500</v>
      </c>
    </row>
    <row r="553" spans="1:5" ht="15" customHeight="1" x14ac:dyDescent="0.2">
      <c r="A553" s="25">
        <v>14004</v>
      </c>
      <c r="B553" s="114">
        <v>30100008263</v>
      </c>
      <c r="C553" s="67">
        <v>5512</v>
      </c>
      <c r="D553" s="118" t="s">
        <v>112</v>
      </c>
      <c r="E553" s="50">
        <v>7720</v>
      </c>
    </row>
    <row r="554" spans="1:5" ht="15" customHeight="1" x14ac:dyDescent="0.2">
      <c r="A554" s="25">
        <v>14004</v>
      </c>
      <c r="B554" s="114">
        <v>30100008211</v>
      </c>
      <c r="C554" s="67">
        <v>5512</v>
      </c>
      <c r="D554" s="118" t="s">
        <v>112</v>
      </c>
      <c r="E554" s="50">
        <v>695</v>
      </c>
    </row>
    <row r="555" spans="1:5" ht="15" customHeight="1" x14ac:dyDescent="0.2">
      <c r="A555" s="25">
        <v>14004</v>
      </c>
      <c r="B555" s="114">
        <v>30100008212</v>
      </c>
      <c r="C555" s="67">
        <v>5512</v>
      </c>
      <c r="D555" s="118" t="s">
        <v>112</v>
      </c>
      <c r="E555" s="50">
        <v>6500</v>
      </c>
    </row>
    <row r="556" spans="1:5" ht="15" customHeight="1" x14ac:dyDescent="0.2">
      <c r="A556" s="25">
        <v>14004</v>
      </c>
      <c r="B556" s="114">
        <v>30100008220</v>
      </c>
      <c r="C556" s="67">
        <v>5512</v>
      </c>
      <c r="D556" s="118" t="s">
        <v>112</v>
      </c>
      <c r="E556" s="50">
        <v>6500</v>
      </c>
    </row>
    <row r="557" spans="1:5" ht="15" customHeight="1" x14ac:dyDescent="0.2">
      <c r="A557" s="25">
        <v>14004</v>
      </c>
      <c r="B557" s="114">
        <v>30100008225</v>
      </c>
      <c r="C557" s="67">
        <v>5512</v>
      </c>
      <c r="D557" s="118" t="s">
        <v>112</v>
      </c>
      <c r="E557" s="50">
        <v>695</v>
      </c>
    </row>
    <row r="558" spans="1:5" ht="15" customHeight="1" x14ac:dyDescent="0.2">
      <c r="A558" s="25">
        <v>14004</v>
      </c>
      <c r="B558" s="114">
        <v>30100008234</v>
      </c>
      <c r="C558" s="67">
        <v>5512</v>
      </c>
      <c r="D558" s="118" t="s">
        <v>112</v>
      </c>
      <c r="E558" s="50">
        <v>10238</v>
      </c>
    </row>
    <row r="559" spans="1:5" ht="15" customHeight="1" x14ac:dyDescent="0.2">
      <c r="A559" s="25">
        <v>14004</v>
      </c>
      <c r="B559" s="114">
        <v>30100008251</v>
      </c>
      <c r="C559" s="67">
        <v>5512</v>
      </c>
      <c r="D559" s="118" t="s">
        <v>112</v>
      </c>
      <c r="E559" s="50">
        <v>6500</v>
      </c>
    </row>
    <row r="560" spans="1:5" ht="15" customHeight="1" x14ac:dyDescent="0.2">
      <c r="A560" s="25">
        <v>14004</v>
      </c>
      <c r="B560" s="114">
        <v>30100008252</v>
      </c>
      <c r="C560" s="67">
        <v>5512</v>
      </c>
      <c r="D560" s="118" t="s">
        <v>112</v>
      </c>
      <c r="E560" s="50">
        <v>695</v>
      </c>
    </row>
    <row r="561" spans="1:5" ht="15" customHeight="1" x14ac:dyDescent="0.2">
      <c r="A561" s="25">
        <v>14004</v>
      </c>
      <c r="B561" s="114">
        <v>30100008258</v>
      </c>
      <c r="C561" s="67">
        <v>5512</v>
      </c>
      <c r="D561" s="118" t="s">
        <v>112</v>
      </c>
      <c r="E561" s="50">
        <v>695</v>
      </c>
    </row>
    <row r="562" spans="1:5" ht="15" customHeight="1" x14ac:dyDescent="0.2">
      <c r="A562" s="25">
        <v>14004</v>
      </c>
      <c r="B562" s="114">
        <v>30100008260</v>
      </c>
      <c r="C562" s="67">
        <v>5512</v>
      </c>
      <c r="D562" s="118" t="s">
        <v>112</v>
      </c>
      <c r="E562" s="50">
        <v>6500</v>
      </c>
    </row>
    <row r="563" spans="1:5" ht="15" customHeight="1" x14ac:dyDescent="0.2">
      <c r="A563" s="25">
        <v>14004</v>
      </c>
      <c r="B563" s="114">
        <v>30100008276</v>
      </c>
      <c r="C563" s="67">
        <v>5512</v>
      </c>
      <c r="D563" s="118" t="s">
        <v>112</v>
      </c>
      <c r="E563" s="50">
        <v>1390</v>
      </c>
    </row>
    <row r="564" spans="1:5" ht="15" customHeight="1" x14ac:dyDescent="0.2">
      <c r="A564" s="69"/>
      <c r="B564" s="71"/>
      <c r="C564" s="52" t="s">
        <v>40</v>
      </c>
      <c r="D564" s="53"/>
      <c r="E564" s="54">
        <f>SUM(E407:E563)</f>
        <v>-50000</v>
      </c>
    </row>
    <row r="565" spans="1:5" ht="15" customHeight="1" x14ac:dyDescent="0.2"/>
    <row r="566" spans="1:5" ht="15" customHeight="1" x14ac:dyDescent="0.2"/>
    <row r="567" spans="1:5" ht="15" customHeight="1" x14ac:dyDescent="0.2"/>
    <row r="568" spans="1:5" ht="15" customHeight="1" x14ac:dyDescent="0.2"/>
    <row r="569" spans="1:5" ht="15" customHeight="1" x14ac:dyDescent="0.2"/>
    <row r="570" spans="1:5" ht="15" customHeight="1" x14ac:dyDescent="0.2"/>
    <row r="571" spans="1:5" ht="15" customHeight="1" x14ac:dyDescent="0.2"/>
    <row r="572" spans="1:5" ht="15" customHeight="1" x14ac:dyDescent="0.2"/>
    <row r="573" spans="1:5" ht="15" customHeight="1" x14ac:dyDescent="0.2"/>
    <row r="574" spans="1:5" ht="15" customHeight="1" x14ac:dyDescent="0.2"/>
    <row r="575" spans="1:5" ht="15" customHeight="1" x14ac:dyDescent="0.25">
      <c r="A575" s="1" t="s">
        <v>113</v>
      </c>
    </row>
    <row r="576" spans="1:5" ht="15" customHeight="1" x14ac:dyDescent="0.2">
      <c r="A576" s="192" t="s">
        <v>29</v>
      </c>
      <c r="B576" s="192"/>
      <c r="C576" s="192"/>
      <c r="D576" s="192"/>
      <c r="E576" s="192"/>
    </row>
    <row r="577" spans="1:5" ht="15" customHeight="1" x14ac:dyDescent="0.2">
      <c r="A577" s="190" t="s">
        <v>249</v>
      </c>
      <c r="B577" s="190"/>
      <c r="C577" s="190"/>
      <c r="D577" s="190"/>
      <c r="E577" s="190"/>
    </row>
    <row r="578" spans="1:5" ht="15" customHeight="1" x14ac:dyDescent="0.2">
      <c r="A578" s="190"/>
      <c r="B578" s="190"/>
      <c r="C578" s="190"/>
      <c r="D578" s="190"/>
      <c r="E578" s="190"/>
    </row>
    <row r="579" spans="1:5" ht="15" customHeight="1" x14ac:dyDescent="0.2">
      <c r="A579" s="190"/>
      <c r="B579" s="190"/>
      <c r="C579" s="190"/>
      <c r="D579" s="190"/>
      <c r="E579" s="190"/>
    </row>
    <row r="580" spans="1:5" ht="15" customHeight="1" x14ac:dyDescent="0.2">
      <c r="A580" s="190"/>
      <c r="B580" s="190"/>
      <c r="C580" s="190"/>
      <c r="D580" s="190"/>
      <c r="E580" s="190"/>
    </row>
    <row r="581" spans="1:5" ht="15" customHeight="1" x14ac:dyDescent="0.2">
      <c r="A581" s="190"/>
      <c r="B581" s="190"/>
      <c r="C581" s="190"/>
      <c r="D581" s="190"/>
      <c r="E581" s="190"/>
    </row>
    <row r="582" spans="1:5" ht="15" customHeight="1" x14ac:dyDescent="0.2">
      <c r="A582" s="190"/>
      <c r="B582" s="190"/>
      <c r="C582" s="190"/>
      <c r="D582" s="190"/>
      <c r="E582" s="190"/>
    </row>
    <row r="583" spans="1:5" ht="15" customHeight="1" x14ac:dyDescent="0.2">
      <c r="A583" s="190"/>
      <c r="B583" s="190"/>
      <c r="C583" s="190"/>
      <c r="D583" s="190"/>
      <c r="E583" s="190"/>
    </row>
    <row r="584" spans="1:5" ht="15" customHeight="1" x14ac:dyDescent="0.2">
      <c r="A584" s="190"/>
      <c r="B584" s="190"/>
      <c r="C584" s="190"/>
      <c r="D584" s="190"/>
      <c r="E584" s="190"/>
    </row>
    <row r="585" spans="1:5" ht="15" customHeight="1" x14ac:dyDescent="0.2">
      <c r="A585" s="190"/>
      <c r="B585" s="190"/>
      <c r="C585" s="190"/>
      <c r="D585" s="190"/>
      <c r="E585" s="190"/>
    </row>
    <row r="586" spans="1:5" ht="15" customHeight="1" x14ac:dyDescent="0.2">
      <c r="A586" s="190"/>
      <c r="B586" s="190"/>
      <c r="C586" s="190"/>
      <c r="D586" s="190"/>
      <c r="E586" s="190"/>
    </row>
    <row r="587" spans="1:5" ht="15" customHeight="1" x14ac:dyDescent="0.2">
      <c r="A587" s="119"/>
      <c r="B587" s="119"/>
      <c r="C587" s="84"/>
      <c r="D587" s="41"/>
      <c r="E587" s="85"/>
    </row>
    <row r="588" spans="1:5" ht="15" customHeight="1" x14ac:dyDescent="0.25">
      <c r="A588" s="40" t="s">
        <v>1</v>
      </c>
      <c r="B588" s="41"/>
      <c r="C588" s="41"/>
      <c r="D588" s="41"/>
      <c r="E588" s="41"/>
    </row>
    <row r="589" spans="1:5" ht="15" customHeight="1" x14ac:dyDescent="0.2">
      <c r="A589" s="42" t="s">
        <v>51</v>
      </c>
      <c r="B589" s="41"/>
      <c r="C589" s="41"/>
      <c r="D589" s="41"/>
      <c r="E589" s="43" t="s">
        <v>52</v>
      </c>
    </row>
    <row r="590" spans="1:5" ht="15" customHeight="1" x14ac:dyDescent="0.25">
      <c r="A590" s="65"/>
      <c r="B590" s="40"/>
      <c r="C590" s="41"/>
      <c r="D590" s="41"/>
      <c r="E590" s="44"/>
    </row>
    <row r="591" spans="1:5" ht="15" customHeight="1" x14ac:dyDescent="0.2">
      <c r="A591" s="10" t="s">
        <v>34</v>
      </c>
      <c r="B591" s="10" t="s">
        <v>35</v>
      </c>
      <c r="C591" s="10" t="s">
        <v>36</v>
      </c>
      <c r="D591" s="45" t="s">
        <v>37</v>
      </c>
      <c r="E591" s="46" t="s">
        <v>38</v>
      </c>
    </row>
    <row r="592" spans="1:5" ht="15" customHeight="1" x14ac:dyDescent="0.2">
      <c r="A592" s="25">
        <v>10</v>
      </c>
      <c r="B592" s="31">
        <v>90000001223</v>
      </c>
      <c r="C592" s="120">
        <v>6172</v>
      </c>
      <c r="D592" s="121" t="s">
        <v>114</v>
      </c>
      <c r="E592" s="16">
        <v>26000</v>
      </c>
    </row>
    <row r="593" spans="1:5" ht="15" customHeight="1" x14ac:dyDescent="0.2">
      <c r="A593" s="25">
        <v>10</v>
      </c>
      <c r="B593" s="31">
        <v>90000001126</v>
      </c>
      <c r="C593" s="120">
        <v>6172</v>
      </c>
      <c r="D593" s="121" t="s">
        <v>114</v>
      </c>
      <c r="E593" s="16">
        <v>33650</v>
      </c>
    </row>
    <row r="594" spans="1:5" ht="15" customHeight="1" x14ac:dyDescent="0.2">
      <c r="A594" s="25"/>
      <c r="B594" s="70"/>
      <c r="C594" s="52" t="s">
        <v>40</v>
      </c>
      <c r="D594" s="53"/>
      <c r="E594" s="54">
        <f>SUM(E592:E593)</f>
        <v>59650</v>
      </c>
    </row>
    <row r="595" spans="1:5" ht="15" customHeight="1" x14ac:dyDescent="0.2">
      <c r="A595" s="122"/>
      <c r="B595" s="123"/>
      <c r="C595" s="84"/>
      <c r="D595" s="41"/>
      <c r="E595" s="85"/>
    </row>
    <row r="596" spans="1:5" ht="15" customHeight="1" x14ac:dyDescent="0.25">
      <c r="A596" s="3" t="s">
        <v>21</v>
      </c>
      <c r="B596" s="4"/>
      <c r="C596" s="4"/>
      <c r="D596" s="4"/>
      <c r="E596" s="4"/>
    </row>
    <row r="597" spans="1:5" ht="15" customHeight="1" x14ac:dyDescent="0.2">
      <c r="A597" s="42" t="s">
        <v>115</v>
      </c>
      <c r="B597" s="41"/>
      <c r="C597" s="41"/>
      <c r="D597" s="41"/>
      <c r="E597" s="43" t="s">
        <v>116</v>
      </c>
    </row>
    <row r="598" spans="1:5" ht="15" customHeight="1" x14ac:dyDescent="0.2">
      <c r="A598" s="124"/>
      <c r="B598" s="125"/>
      <c r="C598" s="41"/>
      <c r="D598" s="41"/>
      <c r="E598" s="44"/>
    </row>
    <row r="599" spans="1:5" ht="15" customHeight="1" x14ac:dyDescent="0.2">
      <c r="A599" s="105"/>
      <c r="B599" s="10" t="s">
        <v>35</v>
      </c>
      <c r="C599" s="10" t="s">
        <v>36</v>
      </c>
      <c r="D599" s="45" t="s">
        <v>37</v>
      </c>
      <c r="E599" s="46" t="s">
        <v>38</v>
      </c>
    </row>
    <row r="600" spans="1:5" ht="15" customHeight="1" x14ac:dyDescent="0.2">
      <c r="A600" s="126"/>
      <c r="B600" s="78">
        <v>60001000000</v>
      </c>
      <c r="C600" s="31">
        <v>6172</v>
      </c>
      <c r="D600" s="32" t="s">
        <v>117</v>
      </c>
      <c r="E600" s="16">
        <v>26000</v>
      </c>
    </row>
    <row r="601" spans="1:5" ht="15" customHeight="1" x14ac:dyDescent="0.2">
      <c r="A601" s="126"/>
      <c r="B601" s="78">
        <v>60001000000</v>
      </c>
      <c r="C601" s="31">
        <v>6172</v>
      </c>
      <c r="D601" s="32" t="s">
        <v>117</v>
      </c>
      <c r="E601" s="16">
        <v>33650</v>
      </c>
    </row>
    <row r="602" spans="1:5" ht="15" customHeight="1" x14ac:dyDescent="0.2">
      <c r="A602" s="127"/>
      <c r="B602" s="128"/>
      <c r="C602" s="52" t="s">
        <v>40</v>
      </c>
      <c r="D602" s="53"/>
      <c r="E602" s="54">
        <f>SUM(E600:E601)</f>
        <v>59650</v>
      </c>
    </row>
    <row r="603" spans="1:5" ht="15" customHeight="1" x14ac:dyDescent="0.2"/>
    <row r="604" spans="1:5" ht="15" customHeight="1" x14ac:dyDescent="0.2"/>
    <row r="605" spans="1:5" ht="15" customHeight="1" x14ac:dyDescent="0.25">
      <c r="A605" s="1" t="s">
        <v>118</v>
      </c>
    </row>
    <row r="606" spans="1:5" ht="15" customHeight="1" x14ac:dyDescent="0.2">
      <c r="A606" s="192" t="s">
        <v>119</v>
      </c>
      <c r="B606" s="192"/>
      <c r="C606" s="192"/>
      <c r="D606" s="192"/>
      <c r="E606" s="192"/>
    </row>
    <row r="607" spans="1:5" ht="15" customHeight="1" x14ac:dyDescent="0.2">
      <c r="A607" s="192"/>
      <c r="B607" s="192"/>
      <c r="C607" s="192"/>
      <c r="D607" s="192"/>
      <c r="E607" s="192"/>
    </row>
    <row r="608" spans="1:5" ht="15" customHeight="1" x14ac:dyDescent="0.2">
      <c r="A608" s="190" t="s">
        <v>120</v>
      </c>
      <c r="B608" s="190"/>
      <c r="C608" s="190"/>
      <c r="D608" s="190"/>
      <c r="E608" s="190"/>
    </row>
    <row r="609" spans="1:5" ht="15" customHeight="1" x14ac:dyDescent="0.2">
      <c r="A609" s="190"/>
      <c r="B609" s="190"/>
      <c r="C609" s="190"/>
      <c r="D609" s="190"/>
      <c r="E609" s="190"/>
    </row>
    <row r="610" spans="1:5" ht="15" customHeight="1" x14ac:dyDescent="0.2">
      <c r="A610" s="190"/>
      <c r="B610" s="190"/>
      <c r="C610" s="190"/>
      <c r="D610" s="190"/>
      <c r="E610" s="190"/>
    </row>
    <row r="611" spans="1:5" ht="15" customHeight="1" x14ac:dyDescent="0.2">
      <c r="A611" s="190"/>
      <c r="B611" s="190"/>
      <c r="C611" s="190"/>
      <c r="D611" s="190"/>
      <c r="E611" s="190"/>
    </row>
    <row r="612" spans="1:5" ht="15" customHeight="1" x14ac:dyDescent="0.2">
      <c r="A612" s="190"/>
      <c r="B612" s="190"/>
      <c r="C612" s="190"/>
      <c r="D612" s="190"/>
      <c r="E612" s="190"/>
    </row>
    <row r="613" spans="1:5" ht="15" customHeight="1" x14ac:dyDescent="0.2">
      <c r="A613" s="190"/>
      <c r="B613" s="190"/>
      <c r="C613" s="190"/>
      <c r="D613" s="190"/>
      <c r="E613" s="190"/>
    </row>
    <row r="614" spans="1:5" ht="15" customHeight="1" x14ac:dyDescent="0.2">
      <c r="A614" s="190"/>
      <c r="B614" s="190"/>
      <c r="C614" s="190"/>
      <c r="D614" s="190"/>
      <c r="E614" s="190"/>
    </row>
    <row r="615" spans="1:5" ht="15" customHeight="1" x14ac:dyDescent="0.2">
      <c r="A615" s="190"/>
      <c r="B615" s="190"/>
      <c r="C615" s="190"/>
      <c r="D615" s="190"/>
      <c r="E615" s="190"/>
    </row>
    <row r="616" spans="1:5" ht="15" customHeight="1" x14ac:dyDescent="0.2">
      <c r="A616" s="2"/>
      <c r="B616" s="2"/>
      <c r="C616" s="2"/>
      <c r="D616" s="2"/>
      <c r="E616" s="2"/>
    </row>
    <row r="617" spans="1:5" ht="15" customHeight="1" x14ac:dyDescent="0.25">
      <c r="A617" s="3" t="s">
        <v>21</v>
      </c>
      <c r="B617" s="4"/>
      <c r="C617" s="4"/>
      <c r="D617" s="4"/>
      <c r="E617" s="4"/>
    </row>
    <row r="618" spans="1:5" ht="15" customHeight="1" x14ac:dyDescent="0.2">
      <c r="A618" s="5" t="s">
        <v>51</v>
      </c>
      <c r="B618" s="4"/>
      <c r="C618" s="4"/>
      <c r="D618" s="4"/>
      <c r="E618" s="6" t="s">
        <v>52</v>
      </c>
    </row>
    <row r="619" spans="1:5" ht="15" customHeight="1" x14ac:dyDescent="0.25">
      <c r="A619" s="24"/>
      <c r="B619" s="3"/>
      <c r="C619" s="4"/>
      <c r="D619" s="4"/>
      <c r="E619" s="8"/>
    </row>
    <row r="620" spans="1:5" ht="15" customHeight="1" x14ac:dyDescent="0.2">
      <c r="A620" s="9" t="s">
        <v>34</v>
      </c>
      <c r="B620" s="10" t="s">
        <v>35</v>
      </c>
      <c r="C620" s="9" t="s">
        <v>36</v>
      </c>
      <c r="D620" s="30" t="s">
        <v>37</v>
      </c>
      <c r="E620" s="46" t="s">
        <v>38</v>
      </c>
    </row>
    <row r="621" spans="1:5" ht="15" customHeight="1" x14ac:dyDescent="0.2">
      <c r="A621" s="25">
        <v>813</v>
      </c>
      <c r="B621" s="31">
        <v>20000000000</v>
      </c>
      <c r="C621" s="26">
        <v>6409</v>
      </c>
      <c r="D621" s="61" t="s">
        <v>104</v>
      </c>
      <c r="E621" s="16">
        <v>-10499204</v>
      </c>
    </row>
    <row r="622" spans="1:5" ht="15" customHeight="1" x14ac:dyDescent="0.2">
      <c r="A622" s="27"/>
      <c r="B622" s="69"/>
      <c r="C622" s="19" t="s">
        <v>40</v>
      </c>
      <c r="D622" s="35"/>
      <c r="E622" s="36">
        <f>SUM(E621:E621)</f>
        <v>-10499204</v>
      </c>
    </row>
    <row r="623" spans="1:5" ht="15" customHeight="1" x14ac:dyDescent="0.25">
      <c r="A623" s="1"/>
      <c r="B623" s="24"/>
      <c r="C623" s="24"/>
      <c r="D623" s="24"/>
      <c r="E623" s="24"/>
    </row>
    <row r="624" spans="1:5" ht="15" customHeight="1" x14ac:dyDescent="0.25">
      <c r="A624" s="1"/>
      <c r="B624" s="24"/>
      <c r="C624" s="24"/>
      <c r="D624" s="24"/>
      <c r="E624" s="24"/>
    </row>
    <row r="625" spans="1:5" ht="15" customHeight="1" x14ac:dyDescent="0.25">
      <c r="A625" s="1"/>
      <c r="B625" s="24"/>
      <c r="C625" s="24"/>
      <c r="D625" s="24"/>
      <c r="E625" s="24"/>
    </row>
    <row r="626" spans="1:5" ht="15" customHeight="1" x14ac:dyDescent="0.25">
      <c r="A626" s="1"/>
      <c r="B626" s="24"/>
      <c r="C626" s="24"/>
      <c r="D626" s="24"/>
      <c r="E626" s="24"/>
    </row>
    <row r="627" spans="1:5" ht="15" customHeight="1" x14ac:dyDescent="0.25">
      <c r="A627" s="3" t="s">
        <v>21</v>
      </c>
      <c r="B627" s="4"/>
      <c r="C627" s="4"/>
      <c r="D627" s="65"/>
      <c r="E627" s="65"/>
    </row>
    <row r="628" spans="1:5" ht="15" customHeight="1" x14ac:dyDescent="0.2">
      <c r="A628" s="5" t="s">
        <v>32</v>
      </c>
      <c r="B628" s="4"/>
      <c r="C628" s="4"/>
      <c r="D628" s="4"/>
      <c r="E628" s="6" t="s">
        <v>33</v>
      </c>
    </row>
    <row r="629" spans="1:5" ht="15" customHeight="1" x14ac:dyDescent="0.2">
      <c r="A629" s="24"/>
      <c r="B629" s="28"/>
      <c r="C629" s="4"/>
      <c r="D629" s="24"/>
      <c r="E629" s="29"/>
    </row>
    <row r="630" spans="1:5" ht="15" customHeight="1" x14ac:dyDescent="0.2">
      <c r="A630" s="9" t="s">
        <v>34</v>
      </c>
      <c r="B630" s="9" t="s">
        <v>35</v>
      </c>
      <c r="C630" s="9" t="s">
        <v>36</v>
      </c>
      <c r="D630" s="30" t="s">
        <v>37</v>
      </c>
      <c r="E630" s="46" t="s">
        <v>38</v>
      </c>
    </row>
    <row r="631" spans="1:5" ht="15" customHeight="1" x14ac:dyDescent="0.2">
      <c r="A631" s="82">
        <v>886</v>
      </c>
      <c r="B631" s="78">
        <v>60001001142</v>
      </c>
      <c r="C631" s="26">
        <v>3122</v>
      </c>
      <c r="D631" s="61" t="s">
        <v>69</v>
      </c>
      <c r="E631" s="16">
        <v>10499204</v>
      </c>
    </row>
    <row r="632" spans="1:5" ht="15" customHeight="1" x14ac:dyDescent="0.2">
      <c r="A632" s="27"/>
      <c r="B632" s="34"/>
      <c r="C632" s="19" t="s">
        <v>40</v>
      </c>
      <c r="D632" s="35"/>
      <c r="E632" s="36">
        <f>SUM(E631:E631)</f>
        <v>10499204</v>
      </c>
    </row>
    <row r="633" spans="1:5" ht="15" customHeight="1" x14ac:dyDescent="0.2"/>
    <row r="634" spans="1:5" ht="15" customHeight="1" x14ac:dyDescent="0.2"/>
    <row r="635" spans="1:5" ht="15" customHeight="1" x14ac:dyDescent="0.25">
      <c r="A635" s="1" t="s">
        <v>121</v>
      </c>
    </row>
    <row r="636" spans="1:5" ht="15" customHeight="1" x14ac:dyDescent="0.2">
      <c r="A636" s="192" t="s">
        <v>29</v>
      </c>
      <c r="B636" s="192"/>
      <c r="C636" s="192"/>
      <c r="D636" s="192"/>
      <c r="E636" s="192"/>
    </row>
    <row r="637" spans="1:5" ht="15" customHeight="1" x14ac:dyDescent="0.2">
      <c r="A637" s="192" t="s">
        <v>122</v>
      </c>
      <c r="B637" s="192"/>
      <c r="C637" s="192"/>
      <c r="D637" s="192"/>
      <c r="E637" s="192"/>
    </row>
    <row r="638" spans="1:5" ht="15" customHeight="1" x14ac:dyDescent="0.2">
      <c r="A638" s="190" t="s">
        <v>123</v>
      </c>
      <c r="B638" s="190"/>
      <c r="C638" s="190"/>
      <c r="D638" s="190"/>
      <c r="E638" s="190"/>
    </row>
    <row r="639" spans="1:5" ht="15" customHeight="1" x14ac:dyDescent="0.2">
      <c r="A639" s="190"/>
      <c r="B639" s="190"/>
      <c r="C639" s="190"/>
      <c r="D639" s="190"/>
      <c r="E639" s="190"/>
    </row>
    <row r="640" spans="1:5" ht="15" customHeight="1" x14ac:dyDescent="0.2">
      <c r="A640" s="190"/>
      <c r="B640" s="190"/>
      <c r="C640" s="190"/>
      <c r="D640" s="190"/>
      <c r="E640" s="190"/>
    </row>
    <row r="641" spans="1:5" ht="15" customHeight="1" x14ac:dyDescent="0.2">
      <c r="A641" s="190"/>
      <c r="B641" s="190"/>
      <c r="C641" s="190"/>
      <c r="D641" s="190"/>
      <c r="E641" s="190"/>
    </row>
    <row r="642" spans="1:5" ht="15" customHeight="1" x14ac:dyDescent="0.2">
      <c r="A642" s="190"/>
      <c r="B642" s="190"/>
      <c r="C642" s="190"/>
      <c r="D642" s="190"/>
      <c r="E642" s="190"/>
    </row>
    <row r="643" spans="1:5" ht="15" customHeight="1" x14ac:dyDescent="0.2">
      <c r="A643" s="190"/>
      <c r="B643" s="190"/>
      <c r="C643" s="190"/>
      <c r="D643" s="190"/>
      <c r="E643" s="190"/>
    </row>
    <row r="644" spans="1:5" ht="15" customHeight="1" x14ac:dyDescent="0.2">
      <c r="A644" s="190"/>
      <c r="B644" s="190"/>
      <c r="C644" s="190"/>
      <c r="D644" s="190"/>
      <c r="E644" s="190"/>
    </row>
    <row r="645" spans="1:5" ht="15" customHeight="1" x14ac:dyDescent="0.2">
      <c r="A645" s="190"/>
      <c r="B645" s="190"/>
      <c r="C645" s="190"/>
      <c r="D645" s="190"/>
      <c r="E645" s="190"/>
    </row>
    <row r="646" spans="1:5" ht="15" customHeight="1" x14ac:dyDescent="0.2">
      <c r="A646" s="2"/>
      <c r="B646" s="2"/>
      <c r="C646" s="2"/>
      <c r="D646" s="2"/>
      <c r="E646" s="2"/>
    </row>
    <row r="647" spans="1:5" ht="15" customHeight="1" x14ac:dyDescent="0.25">
      <c r="A647" s="3" t="s">
        <v>1</v>
      </c>
      <c r="B647" s="4"/>
      <c r="C647" s="4"/>
      <c r="D647" s="4"/>
      <c r="E647" s="4"/>
    </row>
    <row r="648" spans="1:5" ht="15" customHeight="1" x14ac:dyDescent="0.2">
      <c r="A648" s="96" t="s">
        <v>51</v>
      </c>
      <c r="B648" s="41"/>
      <c r="C648" s="41"/>
      <c r="D648" s="41"/>
      <c r="E648" s="97" t="s">
        <v>52</v>
      </c>
    </row>
    <row r="649" spans="1:5" ht="15" customHeight="1" x14ac:dyDescent="0.25">
      <c r="A649" s="7"/>
      <c r="B649" s="3"/>
      <c r="C649" s="4"/>
      <c r="D649" s="4"/>
      <c r="E649" s="8"/>
    </row>
    <row r="650" spans="1:5" ht="15" customHeight="1" x14ac:dyDescent="0.2">
      <c r="A650" s="9" t="s">
        <v>34</v>
      </c>
      <c r="B650" s="9" t="s">
        <v>35</v>
      </c>
      <c r="C650" s="9" t="s">
        <v>36</v>
      </c>
      <c r="D650" s="11" t="s">
        <v>37</v>
      </c>
      <c r="E650" s="46" t="s">
        <v>38</v>
      </c>
    </row>
    <row r="651" spans="1:5" ht="15" customHeight="1" x14ac:dyDescent="0.2">
      <c r="A651" s="102">
        <v>17466</v>
      </c>
      <c r="B651" s="60">
        <v>90000100456</v>
      </c>
      <c r="C651" s="14"/>
      <c r="D651" s="79" t="s">
        <v>74</v>
      </c>
      <c r="E651" s="16">
        <v>7548121</v>
      </c>
    </row>
    <row r="652" spans="1:5" ht="15" customHeight="1" x14ac:dyDescent="0.2">
      <c r="A652" s="102">
        <v>17466</v>
      </c>
      <c r="B652" s="60">
        <v>90000100457</v>
      </c>
      <c r="C652" s="14"/>
      <c r="D652" s="79" t="s">
        <v>74</v>
      </c>
      <c r="E652" s="16">
        <v>4665195</v>
      </c>
    </row>
    <row r="653" spans="1:5" ht="15" customHeight="1" x14ac:dyDescent="0.2">
      <c r="A653" s="102">
        <v>17466</v>
      </c>
      <c r="B653" s="60">
        <v>90000100458</v>
      </c>
      <c r="C653" s="14"/>
      <c r="D653" s="79" t="s">
        <v>74</v>
      </c>
      <c r="E653" s="16">
        <v>6056103</v>
      </c>
    </row>
    <row r="654" spans="1:5" ht="15" customHeight="1" x14ac:dyDescent="0.2">
      <c r="A654" s="17"/>
      <c r="B654" s="17"/>
      <c r="C654" s="19" t="s">
        <v>40</v>
      </c>
      <c r="D654" s="20"/>
      <c r="E654" s="21">
        <f>SUM(E651:E653)</f>
        <v>18269419</v>
      </c>
    </row>
    <row r="655" spans="1:5" ht="15" customHeight="1" x14ac:dyDescent="0.25">
      <c r="A655" s="1"/>
      <c r="B655" s="22"/>
      <c r="C655" s="22"/>
      <c r="D655" s="22"/>
      <c r="E655" s="22"/>
    </row>
    <row r="656" spans="1:5" ht="15" customHeight="1" x14ac:dyDescent="0.25">
      <c r="A656" s="95" t="s">
        <v>21</v>
      </c>
      <c r="B656" s="41"/>
      <c r="C656" s="41"/>
      <c r="D656" s="41"/>
      <c r="E656" s="55"/>
    </row>
    <row r="657" spans="1:5" ht="15" customHeight="1" x14ac:dyDescent="0.2">
      <c r="A657" s="96" t="s">
        <v>51</v>
      </c>
      <c r="B657" s="41"/>
      <c r="C657" s="41"/>
      <c r="D657" s="41"/>
      <c r="E657" s="97" t="s">
        <v>52</v>
      </c>
    </row>
    <row r="658" spans="1:5" ht="15" customHeight="1" x14ac:dyDescent="0.25">
      <c r="A658" s="96"/>
      <c r="B658" s="95"/>
      <c r="C658" s="41"/>
      <c r="D658" s="41"/>
      <c r="E658" s="57"/>
    </row>
    <row r="659" spans="1:5" ht="15" customHeight="1" x14ac:dyDescent="0.2">
      <c r="A659" s="55"/>
      <c r="B659" s="98"/>
      <c r="C659" s="87" t="s">
        <v>36</v>
      </c>
      <c r="D659" s="58" t="s">
        <v>37</v>
      </c>
      <c r="E659" s="46" t="s">
        <v>38</v>
      </c>
    </row>
    <row r="660" spans="1:5" ht="15" customHeight="1" x14ac:dyDescent="0.2">
      <c r="A660" s="55"/>
      <c r="B660" s="91"/>
      <c r="C660" s="87">
        <v>6172</v>
      </c>
      <c r="D660" s="99" t="s">
        <v>104</v>
      </c>
      <c r="E660" s="50">
        <v>18269419</v>
      </c>
    </row>
    <row r="661" spans="1:5" ht="15" customHeight="1" x14ac:dyDescent="0.2">
      <c r="A661" s="55"/>
      <c r="B661" s="100"/>
      <c r="C661" s="101" t="s">
        <v>40</v>
      </c>
      <c r="D661" s="53"/>
      <c r="E661" s="54">
        <f>SUM(E660:E660)</f>
        <v>18269419</v>
      </c>
    </row>
    <row r="662" spans="1:5" ht="15" customHeight="1" x14ac:dyDescent="0.2"/>
    <row r="663" spans="1:5" ht="15" customHeight="1" x14ac:dyDescent="0.25">
      <c r="A663" s="1"/>
    </row>
    <row r="664" spans="1:5" ht="15" customHeight="1" x14ac:dyDescent="0.25">
      <c r="A664" s="1" t="s">
        <v>124</v>
      </c>
    </row>
    <row r="665" spans="1:5" ht="15" customHeight="1" x14ac:dyDescent="0.2">
      <c r="A665" s="192" t="s">
        <v>125</v>
      </c>
      <c r="B665" s="192"/>
      <c r="C665" s="192"/>
      <c r="D665" s="192"/>
      <c r="E665" s="192"/>
    </row>
    <row r="666" spans="1:5" ht="15" customHeight="1" x14ac:dyDescent="0.2">
      <c r="A666" s="192"/>
      <c r="B666" s="192"/>
      <c r="C666" s="192"/>
      <c r="D666" s="192"/>
      <c r="E666" s="192"/>
    </row>
    <row r="667" spans="1:5" ht="15" customHeight="1" x14ac:dyDescent="0.2">
      <c r="A667" s="190" t="s">
        <v>126</v>
      </c>
      <c r="B667" s="190"/>
      <c r="C667" s="190"/>
      <c r="D667" s="190"/>
      <c r="E667" s="190"/>
    </row>
    <row r="668" spans="1:5" ht="15" customHeight="1" x14ac:dyDescent="0.2">
      <c r="A668" s="190"/>
      <c r="B668" s="190"/>
      <c r="C668" s="190"/>
      <c r="D668" s="190"/>
      <c r="E668" s="190"/>
    </row>
    <row r="669" spans="1:5" ht="15" customHeight="1" x14ac:dyDescent="0.2">
      <c r="A669" s="190"/>
      <c r="B669" s="190"/>
      <c r="C669" s="190"/>
      <c r="D669" s="190"/>
      <c r="E669" s="190"/>
    </row>
    <row r="670" spans="1:5" ht="15" customHeight="1" x14ac:dyDescent="0.2">
      <c r="A670" s="190"/>
      <c r="B670" s="190"/>
      <c r="C670" s="190"/>
      <c r="D670" s="190"/>
      <c r="E670" s="190"/>
    </row>
    <row r="671" spans="1:5" ht="15" customHeight="1" x14ac:dyDescent="0.2">
      <c r="A671" s="190"/>
      <c r="B671" s="190"/>
      <c r="C671" s="190"/>
      <c r="D671" s="190"/>
      <c r="E671" s="190"/>
    </row>
    <row r="672" spans="1:5" ht="15" customHeight="1" x14ac:dyDescent="0.2">
      <c r="A672" s="190"/>
      <c r="B672" s="190"/>
      <c r="C672" s="190"/>
      <c r="D672" s="190"/>
      <c r="E672" s="190"/>
    </row>
    <row r="673" spans="1:5" ht="15" customHeight="1" x14ac:dyDescent="0.2"/>
    <row r="674" spans="1:5" ht="15" customHeight="1" x14ac:dyDescent="0.2"/>
    <row r="675" spans="1:5" ht="15" customHeight="1" x14ac:dyDescent="0.2"/>
    <row r="676" spans="1:5" ht="15" customHeight="1" x14ac:dyDescent="0.2"/>
    <row r="677" spans="1:5" ht="15" customHeight="1" x14ac:dyDescent="0.2"/>
    <row r="678" spans="1:5" ht="15" customHeight="1" x14ac:dyDescent="0.2"/>
    <row r="679" spans="1:5" ht="15" customHeight="1" x14ac:dyDescent="0.25">
      <c r="A679" s="40" t="s">
        <v>21</v>
      </c>
      <c r="B679" s="41"/>
      <c r="C679" s="41"/>
      <c r="D679" s="41"/>
      <c r="E679" s="55"/>
    </row>
    <row r="680" spans="1:5" ht="15" customHeight="1" x14ac:dyDescent="0.2">
      <c r="A680" s="42" t="s">
        <v>60</v>
      </c>
      <c r="B680" s="55"/>
      <c r="C680" s="55"/>
      <c r="D680" s="55"/>
      <c r="E680" s="55" t="s">
        <v>61</v>
      </c>
    </row>
    <row r="681" spans="1:5" ht="15" customHeight="1" x14ac:dyDescent="0.2">
      <c r="A681" s="55"/>
      <c r="B681" s="56"/>
      <c r="C681" s="41"/>
      <c r="E681" s="57"/>
    </row>
    <row r="682" spans="1:5" ht="15" customHeight="1" x14ac:dyDescent="0.2">
      <c r="A682" s="10" t="s">
        <v>34</v>
      </c>
      <c r="B682" s="9" t="s">
        <v>35</v>
      </c>
      <c r="C682" s="10" t="s">
        <v>36</v>
      </c>
      <c r="D682" s="58" t="s">
        <v>37</v>
      </c>
      <c r="E682" s="10" t="s">
        <v>38</v>
      </c>
    </row>
    <row r="683" spans="1:5" ht="15" customHeight="1" x14ac:dyDescent="0.2">
      <c r="A683" s="129">
        <v>11</v>
      </c>
      <c r="B683" s="60">
        <v>60002001631</v>
      </c>
      <c r="C683" s="60">
        <v>4357</v>
      </c>
      <c r="D683" s="61" t="s">
        <v>69</v>
      </c>
      <c r="E683" s="130">
        <v>-24000</v>
      </c>
    </row>
    <row r="684" spans="1:5" ht="15" customHeight="1" x14ac:dyDescent="0.2">
      <c r="A684" s="129">
        <v>11</v>
      </c>
      <c r="B684" s="60">
        <v>60002001635</v>
      </c>
      <c r="C684" s="60">
        <v>4357</v>
      </c>
      <c r="D684" s="61" t="s">
        <v>69</v>
      </c>
      <c r="E684" s="130">
        <v>-78650</v>
      </c>
    </row>
    <row r="685" spans="1:5" ht="15" customHeight="1" x14ac:dyDescent="0.2">
      <c r="A685" s="129">
        <v>11</v>
      </c>
      <c r="B685" s="60">
        <v>60002001635</v>
      </c>
      <c r="C685" s="60">
        <v>4357</v>
      </c>
      <c r="D685" s="61" t="s">
        <v>69</v>
      </c>
      <c r="E685" s="130">
        <v>-11300</v>
      </c>
    </row>
    <row r="686" spans="1:5" ht="15" customHeight="1" x14ac:dyDescent="0.2">
      <c r="A686" s="129">
        <v>11</v>
      </c>
      <c r="B686" s="60">
        <v>60002001636</v>
      </c>
      <c r="C686" s="60">
        <v>4357</v>
      </c>
      <c r="D686" s="61" t="s">
        <v>69</v>
      </c>
      <c r="E686" s="130">
        <v>-5000</v>
      </c>
    </row>
    <row r="687" spans="1:5" ht="15" customHeight="1" x14ac:dyDescent="0.2">
      <c r="A687" s="129">
        <v>11</v>
      </c>
      <c r="B687" s="60">
        <v>60002001639</v>
      </c>
      <c r="C687" s="60">
        <v>4351</v>
      </c>
      <c r="D687" s="61" t="s">
        <v>69</v>
      </c>
      <c r="E687" s="130">
        <v>-49000</v>
      </c>
    </row>
    <row r="688" spans="1:5" ht="15" customHeight="1" x14ac:dyDescent="0.2">
      <c r="A688" s="129">
        <v>11</v>
      </c>
      <c r="B688" s="60">
        <v>60002001650</v>
      </c>
      <c r="C688" s="60">
        <v>4357</v>
      </c>
      <c r="D688" s="61" t="s">
        <v>69</v>
      </c>
      <c r="E688" s="130">
        <v>-29000</v>
      </c>
    </row>
    <row r="689" spans="1:5" ht="15" customHeight="1" x14ac:dyDescent="0.2">
      <c r="A689" s="129">
        <v>11</v>
      </c>
      <c r="B689" s="60">
        <v>60002001656</v>
      </c>
      <c r="C689" s="60">
        <v>4357</v>
      </c>
      <c r="D689" s="61" t="s">
        <v>69</v>
      </c>
      <c r="E689" s="130">
        <v>-46000</v>
      </c>
    </row>
    <row r="690" spans="1:5" ht="15" customHeight="1" x14ac:dyDescent="0.2">
      <c r="A690" s="129">
        <v>11</v>
      </c>
      <c r="B690" s="60">
        <v>60002001657</v>
      </c>
      <c r="C690" s="60">
        <v>4357</v>
      </c>
      <c r="D690" s="61" t="s">
        <v>69</v>
      </c>
      <c r="E690" s="130">
        <v>-2011</v>
      </c>
    </row>
    <row r="691" spans="1:5" ht="15" customHeight="1" x14ac:dyDescent="0.2">
      <c r="A691" s="129">
        <v>11</v>
      </c>
      <c r="B691" s="60">
        <v>60002001660</v>
      </c>
      <c r="C691" s="60">
        <v>4357</v>
      </c>
      <c r="D691" s="61" t="s">
        <v>69</v>
      </c>
      <c r="E691" s="130">
        <v>-41009</v>
      </c>
    </row>
    <row r="692" spans="1:5" ht="15" customHeight="1" x14ac:dyDescent="0.2">
      <c r="A692" s="129">
        <v>11</v>
      </c>
      <c r="B692" s="60">
        <v>60002001660</v>
      </c>
      <c r="C692" s="60">
        <v>4357</v>
      </c>
      <c r="D692" s="61" t="s">
        <v>69</v>
      </c>
      <c r="E692" s="130">
        <v>-36050</v>
      </c>
    </row>
    <row r="693" spans="1:5" ht="15" customHeight="1" x14ac:dyDescent="0.2">
      <c r="A693" s="129">
        <v>11</v>
      </c>
      <c r="B693" s="60">
        <v>60002001662</v>
      </c>
      <c r="C693" s="60">
        <v>4357</v>
      </c>
      <c r="D693" s="61" t="s">
        <v>69</v>
      </c>
      <c r="E693" s="130">
        <v>-35110</v>
      </c>
    </row>
    <row r="694" spans="1:5" ht="15" customHeight="1" x14ac:dyDescent="0.2">
      <c r="A694" s="129">
        <v>11</v>
      </c>
      <c r="B694" s="60">
        <v>60002001662</v>
      </c>
      <c r="C694" s="60">
        <v>4357</v>
      </c>
      <c r="D694" s="61" t="s">
        <v>69</v>
      </c>
      <c r="E694" s="130">
        <v>-6960</v>
      </c>
    </row>
    <row r="695" spans="1:5" ht="15" customHeight="1" x14ac:dyDescent="0.2">
      <c r="A695" s="129"/>
      <c r="B695" s="60"/>
      <c r="C695" s="52" t="s">
        <v>40</v>
      </c>
      <c r="D695" s="62"/>
      <c r="E695" s="63">
        <f>SUM(E683:E694)</f>
        <v>-364090</v>
      </c>
    </row>
    <row r="696" spans="1:5" ht="15" customHeight="1" x14ac:dyDescent="0.25">
      <c r="A696" s="1"/>
    </row>
    <row r="697" spans="1:5" ht="15" customHeight="1" x14ac:dyDescent="0.25">
      <c r="A697" s="95" t="s">
        <v>21</v>
      </c>
      <c r="B697" s="41"/>
      <c r="C697" s="41"/>
      <c r="D697" s="41"/>
      <c r="E697" s="55"/>
    </row>
    <row r="698" spans="1:5" ht="15" customHeight="1" x14ac:dyDescent="0.2">
      <c r="A698" s="96" t="s">
        <v>51</v>
      </c>
      <c r="B698" s="41"/>
      <c r="C698" s="41"/>
      <c r="D698" s="41"/>
      <c r="E698" s="97" t="s">
        <v>52</v>
      </c>
    </row>
    <row r="699" spans="1:5" ht="15" customHeight="1" x14ac:dyDescent="0.25">
      <c r="A699" s="96"/>
      <c r="B699" s="95"/>
      <c r="C699" s="41"/>
      <c r="D699" s="41"/>
      <c r="E699" s="57"/>
    </row>
    <row r="700" spans="1:5" ht="15" customHeight="1" x14ac:dyDescent="0.2">
      <c r="A700" s="55"/>
      <c r="B700" s="98"/>
      <c r="C700" s="87" t="s">
        <v>36</v>
      </c>
      <c r="D700" s="58" t="s">
        <v>37</v>
      </c>
      <c r="E700" s="46" t="s">
        <v>38</v>
      </c>
    </row>
    <row r="701" spans="1:5" ht="15" customHeight="1" x14ac:dyDescent="0.2">
      <c r="A701" s="55"/>
      <c r="B701" s="91"/>
      <c r="C701" s="87">
        <v>6172</v>
      </c>
      <c r="D701" s="99" t="s">
        <v>104</v>
      </c>
      <c r="E701" s="50">
        <v>364090</v>
      </c>
    </row>
    <row r="702" spans="1:5" ht="15" customHeight="1" x14ac:dyDescent="0.2">
      <c r="A702" s="55"/>
      <c r="B702" s="100"/>
      <c r="C702" s="101" t="s">
        <v>40</v>
      </c>
      <c r="D702" s="53"/>
      <c r="E702" s="54">
        <f>SUM(E701:E701)</f>
        <v>364090</v>
      </c>
    </row>
    <row r="703" spans="1:5" ht="15" customHeight="1" x14ac:dyDescent="0.25">
      <c r="A703" s="1"/>
    </row>
    <row r="704" spans="1:5" ht="15" customHeight="1" x14ac:dyDescent="0.25">
      <c r="A704" s="1"/>
    </row>
    <row r="705" spans="1:5" ht="15" customHeight="1" x14ac:dyDescent="0.25">
      <c r="A705" s="1" t="s">
        <v>127</v>
      </c>
    </row>
    <row r="706" spans="1:5" ht="15" customHeight="1" x14ac:dyDescent="0.2">
      <c r="A706" s="192" t="s">
        <v>128</v>
      </c>
      <c r="B706" s="192"/>
      <c r="C706" s="192"/>
      <c r="D706" s="192"/>
      <c r="E706" s="192"/>
    </row>
    <row r="707" spans="1:5" ht="15" customHeight="1" x14ac:dyDescent="0.2">
      <c r="A707" s="192"/>
      <c r="B707" s="192"/>
      <c r="C707" s="192"/>
      <c r="D707" s="192"/>
      <c r="E707" s="192"/>
    </row>
    <row r="708" spans="1:5" ht="15" customHeight="1" x14ac:dyDescent="0.2">
      <c r="A708" s="190" t="s">
        <v>129</v>
      </c>
      <c r="B708" s="190"/>
      <c r="C708" s="190"/>
      <c r="D708" s="190"/>
      <c r="E708" s="190"/>
    </row>
    <row r="709" spans="1:5" ht="15" customHeight="1" x14ac:dyDescent="0.2">
      <c r="A709" s="190"/>
      <c r="B709" s="190"/>
      <c r="C709" s="190"/>
      <c r="D709" s="190"/>
      <c r="E709" s="190"/>
    </row>
    <row r="710" spans="1:5" ht="15" customHeight="1" x14ac:dyDescent="0.2">
      <c r="A710" s="190"/>
      <c r="B710" s="190"/>
      <c r="C710" s="190"/>
      <c r="D710" s="190"/>
      <c r="E710" s="190"/>
    </row>
    <row r="711" spans="1:5" ht="15" customHeight="1" x14ac:dyDescent="0.2">
      <c r="A711" s="190"/>
      <c r="B711" s="190"/>
      <c r="C711" s="190"/>
      <c r="D711" s="190"/>
      <c r="E711" s="190"/>
    </row>
    <row r="712" spans="1:5" ht="15" customHeight="1" x14ac:dyDescent="0.2">
      <c r="A712" s="190"/>
      <c r="B712" s="190"/>
      <c r="C712" s="190"/>
      <c r="D712" s="190"/>
      <c r="E712" s="190"/>
    </row>
    <row r="713" spans="1:5" ht="15" customHeight="1" x14ac:dyDescent="0.2"/>
    <row r="714" spans="1:5" ht="15" customHeight="1" x14ac:dyDescent="0.25">
      <c r="A714" s="40" t="s">
        <v>21</v>
      </c>
      <c r="B714" s="41"/>
      <c r="C714" s="41"/>
      <c r="D714" s="41"/>
      <c r="E714" s="55"/>
    </row>
    <row r="715" spans="1:5" ht="15" customHeight="1" x14ac:dyDescent="0.2">
      <c r="A715" s="42" t="s">
        <v>130</v>
      </c>
      <c r="B715" s="55"/>
      <c r="C715" s="55"/>
      <c r="D715" s="55"/>
      <c r="E715" s="55" t="s">
        <v>131</v>
      </c>
    </row>
    <row r="716" spans="1:5" ht="15" customHeight="1" x14ac:dyDescent="0.2">
      <c r="A716" s="55"/>
      <c r="B716" s="56"/>
      <c r="C716" s="41"/>
      <c r="E716" s="57"/>
    </row>
    <row r="717" spans="1:5" ht="15" customHeight="1" x14ac:dyDescent="0.2">
      <c r="A717" s="104"/>
      <c r="B717" s="9" t="s">
        <v>35</v>
      </c>
      <c r="C717" s="10" t="s">
        <v>36</v>
      </c>
      <c r="D717" s="58" t="s">
        <v>37</v>
      </c>
      <c r="E717" s="10" t="s">
        <v>38</v>
      </c>
    </row>
    <row r="718" spans="1:5" ht="15" customHeight="1" x14ac:dyDescent="0.2">
      <c r="A718" s="107"/>
      <c r="B718" s="60">
        <v>20000000000</v>
      </c>
      <c r="C718" s="60">
        <v>6172</v>
      </c>
      <c r="D718" s="61" t="s">
        <v>132</v>
      </c>
      <c r="E718" s="130">
        <v>-100000</v>
      </c>
    </row>
    <row r="719" spans="1:5" ht="15" customHeight="1" x14ac:dyDescent="0.2">
      <c r="A719" s="111"/>
      <c r="B719" s="60"/>
      <c r="C719" s="52" t="s">
        <v>40</v>
      </c>
      <c r="D719" s="62"/>
      <c r="E719" s="63">
        <f>SUM(E718:E718)</f>
        <v>-100000</v>
      </c>
    </row>
    <row r="720" spans="1:5" ht="15" customHeight="1" x14ac:dyDescent="0.25">
      <c r="A720" s="1"/>
    </row>
    <row r="721" spans="1:5" ht="15" customHeight="1" x14ac:dyDescent="0.25">
      <c r="A721" s="95" t="s">
        <v>21</v>
      </c>
      <c r="B721" s="41"/>
      <c r="C721" s="41"/>
      <c r="D721" s="41"/>
      <c r="E721" s="55"/>
    </row>
    <row r="722" spans="1:5" ht="15" customHeight="1" x14ac:dyDescent="0.2">
      <c r="A722" s="96" t="s">
        <v>51</v>
      </c>
      <c r="B722" s="41"/>
      <c r="C722" s="41"/>
      <c r="D722" s="41"/>
      <c r="E722" s="97" t="s">
        <v>52</v>
      </c>
    </row>
    <row r="723" spans="1:5" ht="15" customHeight="1" x14ac:dyDescent="0.25">
      <c r="A723" s="96"/>
      <c r="B723" s="95"/>
      <c r="C723" s="41"/>
      <c r="D723" s="41"/>
      <c r="E723" s="57"/>
    </row>
    <row r="724" spans="1:5" ht="15" customHeight="1" x14ac:dyDescent="0.2">
      <c r="A724" s="55"/>
      <c r="B724" s="98"/>
      <c r="C724" s="87" t="s">
        <v>36</v>
      </c>
      <c r="D724" s="58" t="s">
        <v>37</v>
      </c>
      <c r="E724" s="46" t="s">
        <v>38</v>
      </c>
    </row>
    <row r="725" spans="1:5" ht="15" customHeight="1" x14ac:dyDescent="0.2">
      <c r="A725" s="55"/>
      <c r="B725" s="91"/>
      <c r="C725" s="87">
        <v>6172</v>
      </c>
      <c r="D725" s="99" t="s">
        <v>104</v>
      </c>
      <c r="E725" s="50">
        <v>100000</v>
      </c>
    </row>
    <row r="726" spans="1:5" ht="15" customHeight="1" x14ac:dyDescent="0.2">
      <c r="A726" s="55"/>
      <c r="B726" s="100"/>
      <c r="C726" s="101" t="s">
        <v>40</v>
      </c>
      <c r="D726" s="53"/>
      <c r="E726" s="54">
        <f>SUM(E725:E725)</f>
        <v>100000</v>
      </c>
    </row>
    <row r="727" spans="1:5" ht="15" customHeight="1" x14ac:dyDescent="0.25">
      <c r="A727" s="1"/>
    </row>
    <row r="728" spans="1:5" ht="15" customHeight="1" x14ac:dyDescent="0.25">
      <c r="A728" s="1"/>
    </row>
    <row r="729" spans="1:5" ht="15" customHeight="1" x14ac:dyDescent="0.25">
      <c r="A729" s="1"/>
    </row>
    <row r="730" spans="1:5" ht="15" customHeight="1" x14ac:dyDescent="0.25">
      <c r="A730" s="1" t="s">
        <v>133</v>
      </c>
    </row>
    <row r="731" spans="1:5" ht="15" customHeight="1" x14ac:dyDescent="0.2">
      <c r="A731" s="196" t="s">
        <v>134</v>
      </c>
      <c r="B731" s="196"/>
      <c r="C731" s="196"/>
      <c r="D731" s="196"/>
      <c r="E731" s="196"/>
    </row>
    <row r="732" spans="1:5" ht="15" customHeight="1" x14ac:dyDescent="0.2">
      <c r="A732" s="196"/>
      <c r="B732" s="196"/>
      <c r="C732" s="196"/>
      <c r="D732" s="196"/>
      <c r="E732" s="196"/>
    </row>
    <row r="733" spans="1:5" ht="15" customHeight="1" x14ac:dyDescent="0.2">
      <c r="A733" s="193" t="s">
        <v>135</v>
      </c>
      <c r="B733" s="193"/>
      <c r="C733" s="193"/>
      <c r="D733" s="193"/>
      <c r="E733" s="193"/>
    </row>
    <row r="734" spans="1:5" ht="15" customHeight="1" x14ac:dyDescent="0.2">
      <c r="A734" s="193"/>
      <c r="B734" s="193"/>
      <c r="C734" s="193"/>
      <c r="D734" s="193"/>
      <c r="E734" s="193"/>
    </row>
    <row r="735" spans="1:5" ht="15" customHeight="1" x14ac:dyDescent="0.2">
      <c r="A735" s="193"/>
      <c r="B735" s="193"/>
      <c r="C735" s="193"/>
      <c r="D735" s="193"/>
      <c r="E735" s="193"/>
    </row>
    <row r="736" spans="1:5" ht="15" customHeight="1" x14ac:dyDescent="0.2">
      <c r="A736" s="193"/>
      <c r="B736" s="193"/>
      <c r="C736" s="193"/>
      <c r="D736" s="193"/>
      <c r="E736" s="193"/>
    </row>
    <row r="737" spans="1:5" ht="15" customHeight="1" x14ac:dyDescent="0.2">
      <c r="A737" s="193"/>
      <c r="B737" s="193"/>
      <c r="C737" s="193"/>
      <c r="D737" s="193"/>
      <c r="E737" s="193"/>
    </row>
    <row r="738" spans="1:5" ht="15" customHeight="1" x14ac:dyDescent="0.25">
      <c r="A738" s="131"/>
    </row>
    <row r="739" spans="1:5" ht="15" customHeight="1" x14ac:dyDescent="0.25">
      <c r="A739" s="40" t="s">
        <v>21</v>
      </c>
      <c r="B739" s="41"/>
      <c r="C739" s="41"/>
      <c r="D739" s="41"/>
      <c r="E739" s="41"/>
    </row>
    <row r="740" spans="1:5" ht="15" customHeight="1" x14ac:dyDescent="0.2">
      <c r="A740" s="42" t="s">
        <v>51</v>
      </c>
      <c r="B740" s="41"/>
      <c r="C740" s="41"/>
      <c r="D740" s="41"/>
      <c r="E740" s="43" t="s">
        <v>52</v>
      </c>
    </row>
    <row r="741" spans="1:5" ht="15" customHeight="1" x14ac:dyDescent="0.25">
      <c r="A741" s="40"/>
      <c r="B741" s="55"/>
      <c r="C741" s="41"/>
      <c r="D741" s="41"/>
      <c r="E741" s="44"/>
    </row>
    <row r="742" spans="1:5" ht="15" customHeight="1" x14ac:dyDescent="0.2">
      <c r="A742" s="10" t="s">
        <v>34</v>
      </c>
      <c r="B742" s="10" t="s">
        <v>35</v>
      </c>
      <c r="C742" s="10" t="s">
        <v>36</v>
      </c>
      <c r="D742" s="106" t="s">
        <v>37</v>
      </c>
      <c r="E742" s="46" t="s">
        <v>38</v>
      </c>
    </row>
    <row r="743" spans="1:5" ht="15" customHeight="1" x14ac:dyDescent="0.2">
      <c r="A743" s="129"/>
      <c r="B743" s="89"/>
      <c r="C743" s="132">
        <v>6172</v>
      </c>
      <c r="D743" s="110" t="s">
        <v>104</v>
      </c>
      <c r="E743" s="133">
        <v>-1625150</v>
      </c>
    </row>
    <row r="744" spans="1:5" ht="15" customHeight="1" x14ac:dyDescent="0.2">
      <c r="A744" s="129">
        <v>2</v>
      </c>
      <c r="B744" s="89">
        <v>30102000000</v>
      </c>
      <c r="C744" s="132">
        <v>6409</v>
      </c>
      <c r="D744" s="32" t="s">
        <v>136</v>
      </c>
      <c r="E744" s="133">
        <v>1625150</v>
      </c>
    </row>
    <row r="745" spans="1:5" ht="15" customHeight="1" x14ac:dyDescent="0.2">
      <c r="A745" s="134"/>
      <c r="B745" s="135"/>
      <c r="C745" s="52" t="s">
        <v>40</v>
      </c>
      <c r="D745" s="53"/>
      <c r="E745" s="54">
        <f>SUM(E743:E744)</f>
        <v>0</v>
      </c>
    </row>
    <row r="746" spans="1:5" ht="15" customHeight="1" x14ac:dyDescent="0.2"/>
    <row r="747" spans="1:5" ht="15" customHeight="1" x14ac:dyDescent="0.2"/>
    <row r="748" spans="1:5" ht="15" customHeight="1" x14ac:dyDescent="0.25">
      <c r="A748" s="1" t="s">
        <v>137</v>
      </c>
    </row>
    <row r="749" spans="1:5" ht="15" customHeight="1" x14ac:dyDescent="0.2">
      <c r="A749" s="196" t="s">
        <v>138</v>
      </c>
      <c r="B749" s="196"/>
      <c r="C749" s="196"/>
      <c r="D749" s="196"/>
      <c r="E749" s="196"/>
    </row>
    <row r="750" spans="1:5" ht="15" customHeight="1" x14ac:dyDescent="0.2">
      <c r="A750" s="196"/>
      <c r="B750" s="196"/>
      <c r="C750" s="196"/>
      <c r="D750" s="196"/>
      <c r="E750" s="196"/>
    </row>
    <row r="751" spans="1:5" ht="15" customHeight="1" x14ac:dyDescent="0.2">
      <c r="A751" s="190" t="s">
        <v>139</v>
      </c>
      <c r="B751" s="190"/>
      <c r="C751" s="190"/>
      <c r="D751" s="190"/>
      <c r="E751" s="190"/>
    </row>
    <row r="752" spans="1:5" ht="15" customHeight="1" x14ac:dyDescent="0.2">
      <c r="A752" s="190"/>
      <c r="B752" s="190"/>
      <c r="C752" s="190"/>
      <c r="D752" s="190"/>
      <c r="E752" s="190"/>
    </row>
    <row r="753" spans="1:5" ht="15" customHeight="1" x14ac:dyDescent="0.2">
      <c r="A753" s="190"/>
      <c r="B753" s="190"/>
      <c r="C753" s="190"/>
      <c r="D753" s="190"/>
      <c r="E753" s="190"/>
    </row>
    <row r="754" spans="1:5" ht="15" customHeight="1" x14ac:dyDescent="0.2">
      <c r="A754" s="190"/>
      <c r="B754" s="190"/>
      <c r="C754" s="190"/>
      <c r="D754" s="190"/>
      <c r="E754" s="190"/>
    </row>
    <row r="755" spans="1:5" ht="15" customHeight="1" x14ac:dyDescent="0.2">
      <c r="A755" s="190"/>
      <c r="B755" s="190"/>
      <c r="C755" s="190"/>
      <c r="D755" s="190"/>
      <c r="E755" s="190"/>
    </row>
    <row r="756" spans="1:5" ht="15" customHeight="1" x14ac:dyDescent="0.2">
      <c r="A756" s="190"/>
      <c r="B756" s="190"/>
      <c r="C756" s="190"/>
      <c r="D756" s="190"/>
      <c r="E756" s="190"/>
    </row>
    <row r="757" spans="1:5" ht="15" customHeight="1" x14ac:dyDescent="0.2">
      <c r="A757" s="136"/>
      <c r="B757" s="136"/>
      <c r="C757" s="136"/>
      <c r="D757" s="136"/>
      <c r="E757" s="136"/>
    </row>
    <row r="758" spans="1:5" ht="15" customHeight="1" x14ac:dyDescent="0.25">
      <c r="A758" s="40" t="s">
        <v>21</v>
      </c>
      <c r="B758" s="41"/>
      <c r="C758" s="41"/>
      <c r="D758" s="41"/>
      <c r="E758" s="41"/>
    </row>
    <row r="759" spans="1:5" ht="15" customHeight="1" x14ac:dyDescent="0.2">
      <c r="A759" s="42" t="s">
        <v>51</v>
      </c>
      <c r="B759" s="41"/>
      <c r="C759" s="41"/>
      <c r="D759" s="41"/>
      <c r="E759" s="43" t="s">
        <v>52</v>
      </c>
    </row>
    <row r="760" spans="1:5" ht="15" customHeight="1" x14ac:dyDescent="0.25">
      <c r="A760" s="40"/>
      <c r="B760" s="55"/>
      <c r="C760" s="41"/>
      <c r="D760" s="41"/>
      <c r="E760" s="44"/>
    </row>
    <row r="761" spans="1:5" ht="15" customHeight="1" x14ac:dyDescent="0.2">
      <c r="A761" s="10" t="s">
        <v>34</v>
      </c>
      <c r="B761" s="10" t="s">
        <v>35</v>
      </c>
      <c r="C761" s="10" t="s">
        <v>36</v>
      </c>
      <c r="D761" s="45" t="s">
        <v>37</v>
      </c>
      <c r="E761" s="46" t="s">
        <v>38</v>
      </c>
    </row>
    <row r="762" spans="1:5" ht="15" customHeight="1" x14ac:dyDescent="0.2">
      <c r="A762" s="129">
        <v>2</v>
      </c>
      <c r="B762" s="89">
        <v>30102000000</v>
      </c>
      <c r="C762" s="132">
        <v>6409</v>
      </c>
      <c r="D762" s="32" t="s">
        <v>136</v>
      </c>
      <c r="E762" s="133">
        <v>-75000</v>
      </c>
    </row>
    <row r="763" spans="1:5" ht="15" customHeight="1" x14ac:dyDescent="0.2">
      <c r="A763" s="134"/>
      <c r="B763" s="135"/>
      <c r="C763" s="52" t="s">
        <v>40</v>
      </c>
      <c r="D763" s="53"/>
      <c r="E763" s="54">
        <f>E762</f>
        <v>-75000</v>
      </c>
    </row>
    <row r="764" spans="1:5" ht="15" customHeight="1" x14ac:dyDescent="0.2">
      <c r="A764" s="111"/>
      <c r="B764" s="137"/>
      <c r="C764" s="84"/>
      <c r="D764" s="41"/>
      <c r="E764" s="85"/>
    </row>
    <row r="765" spans="1:5" ht="15" customHeight="1" x14ac:dyDescent="0.25">
      <c r="A765" s="40" t="s">
        <v>21</v>
      </c>
      <c r="B765" s="41"/>
      <c r="C765" s="41"/>
      <c r="D765" s="41"/>
      <c r="E765" s="55"/>
    </row>
    <row r="766" spans="1:5" ht="15" customHeight="1" x14ac:dyDescent="0.2">
      <c r="A766" s="42" t="s">
        <v>140</v>
      </c>
      <c r="B766" s="41"/>
      <c r="C766" s="41"/>
      <c r="D766" s="41"/>
      <c r="E766" s="43" t="s">
        <v>141</v>
      </c>
    </row>
    <row r="767" spans="1:5" ht="15" customHeight="1" x14ac:dyDescent="0.2">
      <c r="A767" s="42"/>
      <c r="B767" s="55"/>
      <c r="C767" s="41"/>
      <c r="D767" s="41"/>
      <c r="E767" s="44"/>
    </row>
    <row r="768" spans="1:5" ht="15" customHeight="1" x14ac:dyDescent="0.2">
      <c r="A768" s="10" t="s">
        <v>34</v>
      </c>
      <c r="B768" s="10" t="s">
        <v>35</v>
      </c>
      <c r="C768" s="10" t="s">
        <v>36</v>
      </c>
      <c r="D768" s="45" t="s">
        <v>37</v>
      </c>
      <c r="E768" s="46" t="s">
        <v>38</v>
      </c>
    </row>
    <row r="769" spans="1:5" ht="15" customHeight="1" x14ac:dyDescent="0.2">
      <c r="A769" s="102">
        <v>2</v>
      </c>
      <c r="B769" s="89">
        <v>30101000000</v>
      </c>
      <c r="C769" s="14">
        <v>3429</v>
      </c>
      <c r="D769" s="61" t="s">
        <v>142</v>
      </c>
      <c r="E769" s="138">
        <v>50000</v>
      </c>
    </row>
    <row r="770" spans="1:5" ht="15" customHeight="1" x14ac:dyDescent="0.2">
      <c r="A770" s="129">
        <v>2</v>
      </c>
      <c r="B770" s="89">
        <v>30102000000</v>
      </c>
      <c r="C770" s="48">
        <v>3745</v>
      </c>
      <c r="D770" s="32" t="s">
        <v>143</v>
      </c>
      <c r="E770" s="138">
        <v>25000</v>
      </c>
    </row>
    <row r="771" spans="1:5" ht="15" customHeight="1" x14ac:dyDescent="0.2">
      <c r="A771" s="90"/>
      <c r="B771" s="90"/>
      <c r="C771" s="52" t="s">
        <v>40</v>
      </c>
      <c r="D771" s="53"/>
      <c r="E771" s="54">
        <f>SUM(E769:E770)</f>
        <v>75000</v>
      </c>
    </row>
    <row r="772" spans="1:5" ht="15" customHeight="1" x14ac:dyDescent="0.2"/>
    <row r="773" spans="1:5" ht="15" customHeight="1" x14ac:dyDescent="0.2"/>
    <row r="774" spans="1:5" ht="15" customHeight="1" x14ac:dyDescent="0.25">
      <c r="A774" s="131" t="s">
        <v>144</v>
      </c>
    </row>
    <row r="775" spans="1:5" ht="15" customHeight="1" x14ac:dyDescent="0.2">
      <c r="A775" s="196" t="s">
        <v>125</v>
      </c>
      <c r="B775" s="196"/>
      <c r="C775" s="196"/>
      <c r="D775" s="196"/>
      <c r="E775" s="196"/>
    </row>
    <row r="776" spans="1:5" ht="15" customHeight="1" x14ac:dyDescent="0.2">
      <c r="A776" s="196"/>
      <c r="B776" s="196"/>
      <c r="C776" s="196"/>
      <c r="D776" s="196"/>
      <c r="E776" s="196"/>
    </row>
    <row r="777" spans="1:5" ht="15" customHeight="1" x14ac:dyDescent="0.2">
      <c r="A777" s="190" t="s">
        <v>145</v>
      </c>
      <c r="B777" s="190"/>
      <c r="C777" s="190"/>
      <c r="D777" s="190"/>
      <c r="E777" s="190"/>
    </row>
    <row r="778" spans="1:5" ht="15" customHeight="1" x14ac:dyDescent="0.2">
      <c r="A778" s="190"/>
      <c r="B778" s="190"/>
      <c r="C778" s="190"/>
      <c r="D778" s="190"/>
      <c r="E778" s="190"/>
    </row>
    <row r="779" spans="1:5" ht="15" customHeight="1" x14ac:dyDescent="0.2">
      <c r="A779" s="190"/>
      <c r="B779" s="190"/>
      <c r="C779" s="190"/>
      <c r="D779" s="190"/>
      <c r="E779" s="190"/>
    </row>
    <row r="780" spans="1:5" ht="15" customHeight="1" x14ac:dyDescent="0.2">
      <c r="A780" s="190"/>
      <c r="B780" s="190"/>
      <c r="C780" s="190"/>
      <c r="D780" s="190"/>
      <c r="E780" s="190"/>
    </row>
    <row r="781" spans="1:5" ht="15" customHeight="1" x14ac:dyDescent="0.2">
      <c r="A781" s="190"/>
      <c r="B781" s="190"/>
      <c r="C781" s="190"/>
      <c r="D781" s="190"/>
      <c r="E781" s="190"/>
    </row>
    <row r="782" spans="1:5" ht="15" customHeight="1" x14ac:dyDescent="0.2">
      <c r="A782" s="136"/>
      <c r="B782" s="136"/>
      <c r="C782" s="136"/>
      <c r="D782" s="136"/>
      <c r="E782" s="136"/>
    </row>
    <row r="783" spans="1:5" ht="15" customHeight="1" x14ac:dyDescent="0.25">
      <c r="A783" s="40" t="s">
        <v>21</v>
      </c>
      <c r="B783" s="41"/>
      <c r="C783" s="41"/>
      <c r="D783" s="41"/>
      <c r="E783" s="41"/>
    </row>
    <row r="784" spans="1:5" ht="15" customHeight="1" x14ac:dyDescent="0.2">
      <c r="A784" s="42" t="s">
        <v>51</v>
      </c>
      <c r="B784" s="41"/>
      <c r="C784" s="41"/>
      <c r="D784" s="41"/>
      <c r="E784" s="43" t="s">
        <v>52</v>
      </c>
    </row>
    <row r="785" spans="1:5" ht="15" customHeight="1" x14ac:dyDescent="0.25">
      <c r="A785" s="40"/>
      <c r="B785" s="55"/>
      <c r="C785" s="41"/>
      <c r="D785" s="41"/>
      <c r="E785" s="44"/>
    </row>
    <row r="786" spans="1:5" ht="15" customHeight="1" x14ac:dyDescent="0.2">
      <c r="A786" s="10" t="s">
        <v>34</v>
      </c>
      <c r="B786" s="10" t="s">
        <v>35</v>
      </c>
      <c r="C786" s="10" t="s">
        <v>36</v>
      </c>
      <c r="D786" s="45" t="s">
        <v>37</v>
      </c>
      <c r="E786" s="46" t="s">
        <v>38</v>
      </c>
    </row>
    <row r="787" spans="1:5" ht="15" customHeight="1" x14ac:dyDescent="0.2">
      <c r="A787" s="129">
        <v>2</v>
      </c>
      <c r="B787" s="89">
        <v>30102000000</v>
      </c>
      <c r="C787" s="132">
        <v>6409</v>
      </c>
      <c r="D787" s="32" t="s">
        <v>136</v>
      </c>
      <c r="E787" s="133">
        <v>-30000</v>
      </c>
    </row>
    <row r="788" spans="1:5" ht="15" customHeight="1" x14ac:dyDescent="0.2">
      <c r="A788" s="134"/>
      <c r="B788" s="135"/>
      <c r="C788" s="52" t="s">
        <v>40</v>
      </c>
      <c r="D788" s="53"/>
      <c r="E788" s="54">
        <f>E787</f>
        <v>-30000</v>
      </c>
    </row>
    <row r="789" spans="1:5" ht="15" customHeight="1" x14ac:dyDescent="0.2">
      <c r="A789" s="111"/>
      <c r="B789" s="137"/>
      <c r="C789" s="84"/>
      <c r="D789" s="41"/>
      <c r="E789" s="85"/>
    </row>
    <row r="790" spans="1:5" ht="15" customHeight="1" x14ac:dyDescent="0.25">
      <c r="A790" s="40" t="s">
        <v>21</v>
      </c>
      <c r="B790" s="41"/>
      <c r="C790" s="41"/>
      <c r="D790" s="41"/>
      <c r="E790" s="55"/>
    </row>
    <row r="791" spans="1:5" ht="15" customHeight="1" x14ac:dyDescent="0.2">
      <c r="A791" s="42" t="s">
        <v>60</v>
      </c>
      <c r="B791" s="55"/>
      <c r="C791" s="55"/>
      <c r="D791" s="55"/>
      <c r="E791" s="55" t="s">
        <v>61</v>
      </c>
    </row>
    <row r="792" spans="1:5" ht="15" customHeight="1" x14ac:dyDescent="0.2">
      <c r="A792" s="42"/>
      <c r="B792" s="55"/>
      <c r="C792" s="41"/>
      <c r="D792" s="41"/>
      <c r="E792" s="44"/>
    </row>
    <row r="793" spans="1:5" ht="15" customHeight="1" x14ac:dyDescent="0.2">
      <c r="A793" s="10" t="s">
        <v>34</v>
      </c>
      <c r="B793" s="10" t="s">
        <v>35</v>
      </c>
      <c r="C793" s="10" t="s">
        <v>36</v>
      </c>
      <c r="D793" s="45" t="s">
        <v>37</v>
      </c>
      <c r="E793" s="46" t="s">
        <v>38</v>
      </c>
    </row>
    <row r="794" spans="1:5" ht="15" customHeight="1" x14ac:dyDescent="0.2">
      <c r="A794" s="129">
        <v>2</v>
      </c>
      <c r="B794" s="89">
        <v>30101000000</v>
      </c>
      <c r="C794" s="48">
        <v>4399</v>
      </c>
      <c r="D794" s="32" t="s">
        <v>142</v>
      </c>
      <c r="E794" s="80">
        <v>15000</v>
      </c>
    </row>
    <row r="795" spans="1:5" ht="15" customHeight="1" x14ac:dyDescent="0.2">
      <c r="A795" s="129">
        <v>2</v>
      </c>
      <c r="B795" s="89">
        <v>30101002207</v>
      </c>
      <c r="C795" s="48">
        <v>4399</v>
      </c>
      <c r="D795" s="61" t="s">
        <v>146</v>
      </c>
      <c r="E795" s="80">
        <v>15000</v>
      </c>
    </row>
    <row r="796" spans="1:5" ht="15" customHeight="1" x14ac:dyDescent="0.2">
      <c r="A796" s="90"/>
      <c r="B796" s="90"/>
      <c r="C796" s="52" t="s">
        <v>40</v>
      </c>
      <c r="D796" s="53"/>
      <c r="E796" s="54">
        <f>SUM(E794:E795)</f>
        <v>30000</v>
      </c>
    </row>
    <row r="797" spans="1:5" ht="15" customHeight="1" x14ac:dyDescent="0.2"/>
    <row r="798" spans="1:5" ht="15" customHeight="1" x14ac:dyDescent="0.2"/>
    <row r="799" spans="1:5" ht="15" customHeight="1" x14ac:dyDescent="0.25">
      <c r="A799" s="131" t="s">
        <v>147</v>
      </c>
    </row>
    <row r="800" spans="1:5" ht="15" customHeight="1" x14ac:dyDescent="0.2">
      <c r="A800" s="196" t="s">
        <v>119</v>
      </c>
      <c r="B800" s="196"/>
      <c r="C800" s="196"/>
      <c r="D800" s="196"/>
      <c r="E800" s="196"/>
    </row>
    <row r="801" spans="1:5" ht="15" customHeight="1" x14ac:dyDescent="0.2">
      <c r="A801" s="196"/>
      <c r="B801" s="196"/>
      <c r="C801" s="196"/>
      <c r="D801" s="196"/>
      <c r="E801" s="196"/>
    </row>
    <row r="802" spans="1:5" ht="15" customHeight="1" x14ac:dyDescent="0.2">
      <c r="A802" s="190" t="s">
        <v>148</v>
      </c>
      <c r="B802" s="190"/>
      <c r="C802" s="190"/>
      <c r="D802" s="190"/>
      <c r="E802" s="190"/>
    </row>
    <row r="803" spans="1:5" ht="15" customHeight="1" x14ac:dyDescent="0.2">
      <c r="A803" s="190"/>
      <c r="B803" s="190"/>
      <c r="C803" s="190"/>
      <c r="D803" s="190"/>
      <c r="E803" s="190"/>
    </row>
    <row r="804" spans="1:5" ht="15" customHeight="1" x14ac:dyDescent="0.2">
      <c r="A804" s="190"/>
      <c r="B804" s="190"/>
      <c r="C804" s="190"/>
      <c r="D804" s="190"/>
      <c r="E804" s="190"/>
    </row>
    <row r="805" spans="1:5" ht="15" customHeight="1" x14ac:dyDescent="0.2">
      <c r="A805" s="190"/>
      <c r="B805" s="190"/>
      <c r="C805" s="190"/>
      <c r="D805" s="190"/>
      <c r="E805" s="190"/>
    </row>
    <row r="806" spans="1:5" ht="15" customHeight="1" x14ac:dyDescent="0.2">
      <c r="A806" s="190"/>
      <c r="B806" s="190"/>
      <c r="C806" s="190"/>
      <c r="D806" s="190"/>
      <c r="E806" s="190"/>
    </row>
    <row r="807" spans="1:5" ht="15" customHeight="1" x14ac:dyDescent="0.2">
      <c r="A807" s="190"/>
      <c r="B807" s="190"/>
      <c r="C807" s="190"/>
      <c r="D807" s="190"/>
      <c r="E807" s="190"/>
    </row>
    <row r="808" spans="1:5" ht="15" customHeight="1" x14ac:dyDescent="0.2">
      <c r="A808" s="136"/>
      <c r="B808" s="136"/>
      <c r="C808" s="136"/>
      <c r="D808" s="136"/>
      <c r="E808" s="136"/>
    </row>
    <row r="809" spans="1:5" ht="15" customHeight="1" x14ac:dyDescent="0.25">
      <c r="A809" s="40" t="s">
        <v>21</v>
      </c>
      <c r="B809" s="41"/>
      <c r="C809" s="41"/>
      <c r="D809" s="41"/>
      <c r="E809" s="41"/>
    </row>
    <row r="810" spans="1:5" ht="15" customHeight="1" x14ac:dyDescent="0.2">
      <c r="A810" s="42" t="s">
        <v>51</v>
      </c>
      <c r="B810" s="41"/>
      <c r="C810" s="41"/>
      <c r="D810" s="41"/>
      <c r="E810" s="43" t="s">
        <v>52</v>
      </c>
    </row>
    <row r="811" spans="1:5" ht="15" customHeight="1" x14ac:dyDescent="0.25">
      <c r="A811" s="40"/>
      <c r="B811" s="55"/>
      <c r="C811" s="41"/>
      <c r="D811" s="41"/>
      <c r="E811" s="44"/>
    </row>
    <row r="812" spans="1:5" ht="15" customHeight="1" x14ac:dyDescent="0.2">
      <c r="A812" s="10" t="s">
        <v>34</v>
      </c>
      <c r="B812" s="10" t="s">
        <v>35</v>
      </c>
      <c r="C812" s="10" t="s">
        <v>36</v>
      </c>
      <c r="D812" s="45" t="s">
        <v>37</v>
      </c>
      <c r="E812" s="46" t="s">
        <v>38</v>
      </c>
    </row>
    <row r="813" spans="1:5" ht="15" customHeight="1" x14ac:dyDescent="0.2">
      <c r="A813" s="129">
        <v>2</v>
      </c>
      <c r="B813" s="89">
        <v>30102000000</v>
      </c>
      <c r="C813" s="132">
        <v>6409</v>
      </c>
      <c r="D813" s="32" t="s">
        <v>136</v>
      </c>
      <c r="E813" s="133">
        <v>-1055500</v>
      </c>
    </row>
    <row r="814" spans="1:5" ht="15" customHeight="1" x14ac:dyDescent="0.2">
      <c r="A814" s="134"/>
      <c r="B814" s="135"/>
      <c r="C814" s="52" t="s">
        <v>40</v>
      </c>
      <c r="D814" s="53"/>
      <c r="E814" s="54">
        <f>E813</f>
        <v>-1055500</v>
      </c>
    </row>
    <row r="815" spans="1:5" ht="15" customHeight="1" x14ac:dyDescent="0.2">
      <c r="A815" s="111"/>
      <c r="B815" s="137"/>
      <c r="C815" s="84"/>
      <c r="D815" s="41"/>
      <c r="E815" s="85"/>
    </row>
    <row r="816" spans="1:5" ht="15" customHeight="1" x14ac:dyDescent="0.25">
      <c r="A816" s="40" t="s">
        <v>21</v>
      </c>
      <c r="B816" s="41"/>
      <c r="C816" s="41"/>
      <c r="D816" s="41"/>
      <c r="E816" s="55"/>
    </row>
    <row r="817" spans="1:5" ht="15" customHeight="1" x14ac:dyDescent="0.2">
      <c r="A817" s="5" t="s">
        <v>32</v>
      </c>
      <c r="B817" s="4"/>
      <c r="C817" s="4"/>
      <c r="D817" s="4"/>
      <c r="E817" s="6" t="s">
        <v>33</v>
      </c>
    </row>
    <row r="818" spans="1:5" ht="15" customHeight="1" x14ac:dyDescent="0.2">
      <c r="A818" s="42"/>
      <c r="B818" s="55"/>
      <c r="C818" s="41"/>
      <c r="D818" s="41"/>
      <c r="E818" s="44"/>
    </row>
    <row r="819" spans="1:5" ht="15" customHeight="1" x14ac:dyDescent="0.2">
      <c r="A819" s="10" t="s">
        <v>34</v>
      </c>
      <c r="B819" s="10" t="s">
        <v>35</v>
      </c>
      <c r="C819" s="10" t="s">
        <v>36</v>
      </c>
      <c r="D819" s="45" t="s">
        <v>37</v>
      </c>
      <c r="E819" s="46" t="s">
        <v>38</v>
      </c>
    </row>
    <row r="820" spans="1:5" ht="15" customHeight="1" x14ac:dyDescent="0.2">
      <c r="A820" s="129">
        <v>2</v>
      </c>
      <c r="B820" s="89">
        <v>30102000000</v>
      </c>
      <c r="C820" s="48">
        <v>3419</v>
      </c>
      <c r="D820" s="32" t="s">
        <v>75</v>
      </c>
      <c r="E820" s="80">
        <v>50000</v>
      </c>
    </row>
    <row r="821" spans="1:5" ht="15" customHeight="1" x14ac:dyDescent="0.2">
      <c r="A821" s="129">
        <v>2</v>
      </c>
      <c r="B821" s="89">
        <v>30101000000</v>
      </c>
      <c r="C821" s="48">
        <v>3419</v>
      </c>
      <c r="D821" s="61" t="s">
        <v>149</v>
      </c>
      <c r="E821" s="80">
        <v>25000</v>
      </c>
    </row>
    <row r="822" spans="1:5" ht="15" customHeight="1" x14ac:dyDescent="0.2">
      <c r="A822" s="129">
        <v>2</v>
      </c>
      <c r="B822" s="89">
        <v>30101000000</v>
      </c>
      <c r="C822" s="48">
        <v>3419</v>
      </c>
      <c r="D822" s="32" t="s">
        <v>142</v>
      </c>
      <c r="E822" s="80">
        <v>515000</v>
      </c>
    </row>
    <row r="823" spans="1:5" ht="15" customHeight="1" x14ac:dyDescent="0.2">
      <c r="A823" s="129">
        <v>2</v>
      </c>
      <c r="B823" s="89">
        <v>30102000000</v>
      </c>
      <c r="C823" s="48">
        <v>3419</v>
      </c>
      <c r="D823" s="32" t="s">
        <v>143</v>
      </c>
      <c r="E823" s="80">
        <v>195000</v>
      </c>
    </row>
    <row r="824" spans="1:5" ht="15" customHeight="1" x14ac:dyDescent="0.2">
      <c r="A824" s="129">
        <v>2</v>
      </c>
      <c r="B824" s="89">
        <v>30102000000</v>
      </c>
      <c r="C824" s="48">
        <v>3429</v>
      </c>
      <c r="D824" s="32" t="s">
        <v>150</v>
      </c>
      <c r="E824" s="80">
        <v>25000</v>
      </c>
    </row>
    <row r="825" spans="1:5" ht="15" customHeight="1" x14ac:dyDescent="0.2">
      <c r="A825" s="129">
        <v>2</v>
      </c>
      <c r="B825" s="89">
        <v>30101000000</v>
      </c>
      <c r="C825" s="48">
        <v>3429</v>
      </c>
      <c r="D825" s="32" t="s">
        <v>142</v>
      </c>
      <c r="E825" s="80">
        <v>145500</v>
      </c>
    </row>
    <row r="826" spans="1:5" ht="15" customHeight="1" x14ac:dyDescent="0.2">
      <c r="A826" s="129">
        <v>2</v>
      </c>
      <c r="B826" s="89">
        <v>30102000000</v>
      </c>
      <c r="C826" s="48">
        <v>3429</v>
      </c>
      <c r="D826" s="32" t="s">
        <v>143</v>
      </c>
      <c r="E826" s="80">
        <v>100000</v>
      </c>
    </row>
    <row r="827" spans="1:5" ht="15" customHeight="1" x14ac:dyDescent="0.2">
      <c r="A827" s="90"/>
      <c r="B827" s="90"/>
      <c r="C827" s="52" t="s">
        <v>40</v>
      </c>
      <c r="D827" s="53"/>
      <c r="E827" s="54">
        <f>SUM(E820:E826)</f>
        <v>1055500</v>
      </c>
    </row>
    <row r="828" spans="1:5" ht="15" customHeight="1" x14ac:dyDescent="0.2"/>
    <row r="829" spans="1:5" ht="15" customHeight="1" x14ac:dyDescent="0.2"/>
    <row r="830" spans="1:5" ht="15" customHeight="1" x14ac:dyDescent="0.2"/>
    <row r="831" spans="1:5" ht="15" customHeight="1" x14ac:dyDescent="0.2"/>
    <row r="832" spans="1:5" ht="15" customHeight="1" x14ac:dyDescent="0.2"/>
    <row r="833" spans="1:5" ht="15" customHeight="1" x14ac:dyDescent="0.2"/>
    <row r="834" spans="1:5" ht="15" customHeight="1" x14ac:dyDescent="0.2"/>
    <row r="835" spans="1:5" ht="15" customHeight="1" x14ac:dyDescent="0.25">
      <c r="A835" s="131" t="s">
        <v>151</v>
      </c>
    </row>
    <row r="836" spans="1:5" ht="15" customHeight="1" x14ac:dyDescent="0.2">
      <c r="A836" s="196" t="s">
        <v>152</v>
      </c>
      <c r="B836" s="196"/>
      <c r="C836" s="196"/>
      <c r="D836" s="196"/>
      <c r="E836" s="196"/>
    </row>
    <row r="837" spans="1:5" ht="15" customHeight="1" x14ac:dyDescent="0.2">
      <c r="A837" s="196"/>
      <c r="B837" s="196"/>
      <c r="C837" s="196"/>
      <c r="D837" s="196"/>
      <c r="E837" s="196"/>
    </row>
    <row r="838" spans="1:5" ht="15" customHeight="1" x14ac:dyDescent="0.2">
      <c r="A838" s="190" t="s">
        <v>153</v>
      </c>
      <c r="B838" s="190"/>
      <c r="C838" s="190"/>
      <c r="D838" s="190"/>
      <c r="E838" s="190"/>
    </row>
    <row r="839" spans="1:5" ht="15" customHeight="1" x14ac:dyDescent="0.2">
      <c r="A839" s="190"/>
      <c r="B839" s="190"/>
      <c r="C839" s="190"/>
      <c r="D839" s="190"/>
      <c r="E839" s="190"/>
    </row>
    <row r="840" spans="1:5" ht="15" customHeight="1" x14ac:dyDescent="0.2">
      <c r="A840" s="190"/>
      <c r="B840" s="190"/>
      <c r="C840" s="190"/>
      <c r="D840" s="190"/>
      <c r="E840" s="190"/>
    </row>
    <row r="841" spans="1:5" ht="15" customHeight="1" x14ac:dyDescent="0.2">
      <c r="A841" s="190"/>
      <c r="B841" s="190"/>
      <c r="C841" s="190"/>
      <c r="D841" s="190"/>
      <c r="E841" s="190"/>
    </row>
    <row r="842" spans="1:5" ht="15" customHeight="1" x14ac:dyDescent="0.2">
      <c r="A842" s="190"/>
      <c r="B842" s="190"/>
      <c r="C842" s="190"/>
      <c r="D842" s="190"/>
      <c r="E842" s="190"/>
    </row>
    <row r="843" spans="1:5" ht="15" customHeight="1" x14ac:dyDescent="0.2">
      <c r="A843" s="190"/>
      <c r="B843" s="190"/>
      <c r="C843" s="190"/>
      <c r="D843" s="190"/>
      <c r="E843" s="190"/>
    </row>
    <row r="844" spans="1:5" ht="15" customHeight="1" x14ac:dyDescent="0.2">
      <c r="A844" s="136"/>
      <c r="B844" s="136"/>
      <c r="C844" s="136"/>
      <c r="D844" s="136"/>
      <c r="E844" s="136"/>
    </row>
    <row r="845" spans="1:5" ht="15" customHeight="1" x14ac:dyDescent="0.25">
      <c r="A845" s="40" t="s">
        <v>21</v>
      </c>
      <c r="B845" s="41"/>
      <c r="C845" s="41"/>
      <c r="D845" s="41"/>
      <c r="E845" s="41"/>
    </row>
    <row r="846" spans="1:5" ht="15" customHeight="1" x14ac:dyDescent="0.2">
      <c r="A846" s="42" t="s">
        <v>51</v>
      </c>
      <c r="B846" s="41"/>
      <c r="C846" s="41"/>
      <c r="D846" s="41"/>
      <c r="E846" s="43" t="s">
        <v>52</v>
      </c>
    </row>
    <row r="847" spans="1:5" ht="15" customHeight="1" x14ac:dyDescent="0.25">
      <c r="A847" s="40"/>
      <c r="B847" s="55"/>
      <c r="C847" s="41"/>
      <c r="D847" s="41"/>
      <c r="E847" s="44"/>
    </row>
    <row r="848" spans="1:5" ht="15" customHeight="1" x14ac:dyDescent="0.2">
      <c r="A848" s="10" t="s">
        <v>34</v>
      </c>
      <c r="B848" s="10" t="s">
        <v>35</v>
      </c>
      <c r="C848" s="10" t="s">
        <v>36</v>
      </c>
      <c r="D848" s="45" t="s">
        <v>37</v>
      </c>
      <c r="E848" s="46" t="s">
        <v>38</v>
      </c>
    </row>
    <row r="849" spans="1:7" ht="15" customHeight="1" x14ac:dyDescent="0.2">
      <c r="A849" s="129">
        <v>2</v>
      </c>
      <c r="B849" s="89">
        <v>30102000000</v>
      </c>
      <c r="C849" s="132">
        <v>6409</v>
      </c>
      <c r="D849" s="32" t="s">
        <v>136</v>
      </c>
      <c r="E849" s="133">
        <v>-364650</v>
      </c>
    </row>
    <row r="850" spans="1:7" ht="15" customHeight="1" x14ac:dyDescent="0.2">
      <c r="A850" s="134"/>
      <c r="B850" s="135"/>
      <c r="C850" s="52" t="s">
        <v>40</v>
      </c>
      <c r="D850" s="53"/>
      <c r="E850" s="54">
        <f>E849</f>
        <v>-364650</v>
      </c>
    </row>
    <row r="851" spans="1:7" ht="15" customHeight="1" x14ac:dyDescent="0.2">
      <c r="A851" s="111"/>
      <c r="B851" s="137"/>
      <c r="C851" s="84"/>
      <c r="D851" s="41"/>
      <c r="E851" s="85"/>
    </row>
    <row r="852" spans="1:7" ht="15" customHeight="1" x14ac:dyDescent="0.25">
      <c r="A852" s="40" t="s">
        <v>21</v>
      </c>
      <c r="B852" s="41"/>
      <c r="C852" s="41"/>
      <c r="D852" s="41"/>
      <c r="E852" s="55"/>
    </row>
    <row r="853" spans="1:7" ht="15" customHeight="1" x14ac:dyDescent="0.2">
      <c r="A853" s="42" t="s">
        <v>154</v>
      </c>
      <c r="B853" s="41"/>
      <c r="C853" s="41"/>
      <c r="D853" s="41"/>
      <c r="E853" s="43" t="s">
        <v>155</v>
      </c>
    </row>
    <row r="854" spans="1:7" ht="15" customHeight="1" x14ac:dyDescent="0.2">
      <c r="A854" s="42"/>
      <c r="B854" s="55"/>
      <c r="C854" s="41"/>
      <c r="D854" s="41"/>
      <c r="E854" s="44"/>
    </row>
    <row r="855" spans="1:7" ht="15" customHeight="1" x14ac:dyDescent="0.2">
      <c r="A855" s="10" t="s">
        <v>34</v>
      </c>
      <c r="B855" s="10" t="s">
        <v>35</v>
      </c>
      <c r="C855" s="10" t="s">
        <v>36</v>
      </c>
      <c r="D855" s="45" t="s">
        <v>37</v>
      </c>
      <c r="E855" s="46" t="s">
        <v>38</v>
      </c>
    </row>
    <row r="856" spans="1:7" ht="15" customHeight="1" x14ac:dyDescent="0.2">
      <c r="A856" s="129">
        <v>2</v>
      </c>
      <c r="B856" s="89">
        <v>30101000000</v>
      </c>
      <c r="C856" s="48">
        <v>3311</v>
      </c>
      <c r="D856" s="32" t="s">
        <v>142</v>
      </c>
      <c r="E856" s="80">
        <v>25000</v>
      </c>
    </row>
    <row r="857" spans="1:7" ht="15" customHeight="1" x14ac:dyDescent="0.2">
      <c r="A857" s="129">
        <v>2</v>
      </c>
      <c r="B857" s="89">
        <v>30102000000</v>
      </c>
      <c r="C857" s="48">
        <v>3312</v>
      </c>
      <c r="D857" s="32" t="s">
        <v>150</v>
      </c>
      <c r="E857" s="80">
        <v>25000</v>
      </c>
    </row>
    <row r="858" spans="1:7" ht="15" customHeight="1" x14ac:dyDescent="0.2">
      <c r="A858" s="129">
        <v>2</v>
      </c>
      <c r="B858" s="89">
        <v>30102000000</v>
      </c>
      <c r="C858" s="48">
        <v>3312</v>
      </c>
      <c r="D858" s="32" t="s">
        <v>75</v>
      </c>
      <c r="E858" s="80">
        <v>25000</v>
      </c>
    </row>
    <row r="859" spans="1:7" ht="15" customHeight="1" x14ac:dyDescent="0.2">
      <c r="A859" s="129">
        <v>2</v>
      </c>
      <c r="B859" s="89">
        <v>30101000000</v>
      </c>
      <c r="C859" s="48">
        <v>3312</v>
      </c>
      <c r="D859" s="32" t="s">
        <v>142</v>
      </c>
      <c r="E859" s="80">
        <v>25000</v>
      </c>
    </row>
    <row r="860" spans="1:7" ht="15" customHeight="1" x14ac:dyDescent="0.2">
      <c r="A860" s="129">
        <v>2</v>
      </c>
      <c r="B860" s="89">
        <v>30102000000</v>
      </c>
      <c r="C860" s="48">
        <v>3319</v>
      </c>
      <c r="D860" s="32" t="s">
        <v>150</v>
      </c>
      <c r="E860" s="80">
        <v>25000</v>
      </c>
    </row>
    <row r="861" spans="1:7" ht="15" customHeight="1" x14ac:dyDescent="0.2">
      <c r="A861" s="129">
        <v>2</v>
      </c>
      <c r="B861" s="89">
        <v>30101000000</v>
      </c>
      <c r="C861" s="48">
        <v>3319</v>
      </c>
      <c r="D861" s="61" t="s">
        <v>149</v>
      </c>
      <c r="E861" s="80">
        <v>25000</v>
      </c>
    </row>
    <row r="862" spans="1:7" ht="15" customHeight="1" x14ac:dyDescent="0.2">
      <c r="A862" s="129">
        <v>2</v>
      </c>
      <c r="B862" s="89">
        <v>30101000000</v>
      </c>
      <c r="C862" s="87">
        <v>3319</v>
      </c>
      <c r="D862" s="32" t="s">
        <v>142</v>
      </c>
      <c r="E862" s="80">
        <v>114650</v>
      </c>
    </row>
    <row r="863" spans="1:7" ht="15" customHeight="1" x14ac:dyDescent="0.2">
      <c r="A863" s="129">
        <v>2</v>
      </c>
      <c r="B863" s="89">
        <v>30101000000</v>
      </c>
      <c r="C863" s="87">
        <v>3319</v>
      </c>
      <c r="D863" s="61" t="s">
        <v>146</v>
      </c>
      <c r="E863" s="80">
        <v>25000</v>
      </c>
    </row>
    <row r="864" spans="1:7" ht="15" customHeight="1" x14ac:dyDescent="0.2">
      <c r="A864" s="129">
        <v>2</v>
      </c>
      <c r="B864" s="89">
        <v>30102000000</v>
      </c>
      <c r="C864" s="87">
        <v>3319</v>
      </c>
      <c r="D864" s="32" t="s">
        <v>143</v>
      </c>
      <c r="E864" s="80">
        <v>75000</v>
      </c>
      <c r="G864" s="94"/>
    </row>
    <row r="865" spans="1:5" ht="15" customHeight="1" x14ac:dyDescent="0.2">
      <c r="A865" s="90"/>
      <c r="B865" s="90"/>
      <c r="C865" s="52" t="s">
        <v>40</v>
      </c>
      <c r="D865" s="53"/>
      <c r="E865" s="54">
        <f>SUM(E856:E864)</f>
        <v>364650</v>
      </c>
    </row>
    <row r="866" spans="1:5" ht="15" customHeight="1" x14ac:dyDescent="0.2"/>
    <row r="867" spans="1:5" ht="15" customHeight="1" x14ac:dyDescent="0.2"/>
    <row r="868" spans="1:5" ht="15" customHeight="1" x14ac:dyDescent="0.25">
      <c r="A868" s="131" t="s">
        <v>156</v>
      </c>
    </row>
    <row r="869" spans="1:5" ht="15" customHeight="1" x14ac:dyDescent="0.2">
      <c r="A869" s="196" t="s">
        <v>157</v>
      </c>
      <c r="B869" s="196"/>
      <c r="C869" s="196"/>
      <c r="D869" s="196"/>
      <c r="E869" s="196"/>
    </row>
    <row r="870" spans="1:5" ht="15" customHeight="1" x14ac:dyDescent="0.2">
      <c r="A870" s="196"/>
      <c r="B870" s="196"/>
      <c r="C870" s="196"/>
      <c r="D870" s="196"/>
      <c r="E870" s="196"/>
    </row>
    <row r="871" spans="1:5" ht="15" customHeight="1" x14ac:dyDescent="0.2">
      <c r="A871" s="190" t="s">
        <v>158</v>
      </c>
      <c r="B871" s="190"/>
      <c r="C871" s="190"/>
      <c r="D871" s="190"/>
      <c r="E871" s="190"/>
    </row>
    <row r="872" spans="1:5" ht="15" customHeight="1" x14ac:dyDescent="0.2">
      <c r="A872" s="190"/>
      <c r="B872" s="190"/>
      <c r="C872" s="190"/>
      <c r="D872" s="190"/>
      <c r="E872" s="190"/>
    </row>
    <row r="873" spans="1:5" ht="15" customHeight="1" x14ac:dyDescent="0.2">
      <c r="A873" s="190"/>
      <c r="B873" s="190"/>
      <c r="C873" s="190"/>
      <c r="D873" s="190"/>
      <c r="E873" s="190"/>
    </row>
    <row r="874" spans="1:5" ht="15" customHeight="1" x14ac:dyDescent="0.2">
      <c r="A874" s="190"/>
      <c r="B874" s="190"/>
      <c r="C874" s="190"/>
      <c r="D874" s="190"/>
      <c r="E874" s="190"/>
    </row>
    <row r="875" spans="1:5" ht="15" customHeight="1" x14ac:dyDescent="0.2">
      <c r="A875" s="190"/>
      <c r="B875" s="190"/>
      <c r="C875" s="190"/>
      <c r="D875" s="190"/>
      <c r="E875" s="190"/>
    </row>
    <row r="876" spans="1:5" ht="15" customHeight="1" x14ac:dyDescent="0.2">
      <c r="A876" s="190"/>
      <c r="B876" s="190"/>
      <c r="C876" s="190"/>
      <c r="D876" s="190"/>
      <c r="E876" s="190"/>
    </row>
    <row r="877" spans="1:5" ht="15" customHeight="1" x14ac:dyDescent="0.2">
      <c r="A877" s="136"/>
      <c r="B877" s="136"/>
      <c r="C877" s="136"/>
      <c r="D877" s="136"/>
      <c r="E877" s="136"/>
    </row>
    <row r="878" spans="1:5" ht="15" customHeight="1" x14ac:dyDescent="0.25">
      <c r="A878" s="40" t="s">
        <v>21</v>
      </c>
      <c r="B878" s="41"/>
      <c r="C878" s="41"/>
      <c r="D878" s="41"/>
      <c r="E878" s="41"/>
    </row>
    <row r="879" spans="1:5" ht="15" customHeight="1" x14ac:dyDescent="0.2">
      <c r="A879" s="42" t="s">
        <v>51</v>
      </c>
      <c r="B879" s="41"/>
      <c r="C879" s="41"/>
      <c r="D879" s="41"/>
      <c r="E879" s="43" t="s">
        <v>52</v>
      </c>
    </row>
    <row r="880" spans="1:5" ht="15" customHeight="1" x14ac:dyDescent="0.25">
      <c r="A880" s="40"/>
      <c r="B880" s="55"/>
      <c r="C880" s="41"/>
      <c r="D880" s="41"/>
      <c r="E880" s="44"/>
    </row>
    <row r="881" spans="1:5" ht="15" customHeight="1" x14ac:dyDescent="0.2">
      <c r="A881" s="10" t="s">
        <v>34</v>
      </c>
      <c r="B881" s="10" t="s">
        <v>35</v>
      </c>
      <c r="C881" s="10" t="s">
        <v>36</v>
      </c>
      <c r="D881" s="45" t="s">
        <v>37</v>
      </c>
      <c r="E881" s="46" t="s">
        <v>38</v>
      </c>
    </row>
    <row r="882" spans="1:5" ht="15" customHeight="1" x14ac:dyDescent="0.2">
      <c r="A882" s="129">
        <v>2</v>
      </c>
      <c r="B882" s="89">
        <v>30102000000</v>
      </c>
      <c r="C882" s="132">
        <v>6409</v>
      </c>
      <c r="D882" s="32" t="s">
        <v>136</v>
      </c>
      <c r="E882" s="133">
        <v>-100000</v>
      </c>
    </row>
    <row r="883" spans="1:5" ht="15" customHeight="1" x14ac:dyDescent="0.2">
      <c r="A883" s="134"/>
      <c r="B883" s="135"/>
      <c r="C883" s="52" t="s">
        <v>40</v>
      </c>
      <c r="D883" s="53"/>
      <c r="E883" s="54">
        <f>E882</f>
        <v>-100000</v>
      </c>
    </row>
    <row r="884" spans="1:5" ht="15" customHeight="1" x14ac:dyDescent="0.2">
      <c r="A884" s="111"/>
      <c r="B884" s="137"/>
      <c r="C884" s="84"/>
      <c r="D884" s="41"/>
      <c r="E884" s="85"/>
    </row>
    <row r="885" spans="1:5" ht="15" customHeight="1" x14ac:dyDescent="0.2">
      <c r="A885" s="111"/>
      <c r="B885" s="137"/>
      <c r="C885" s="84"/>
      <c r="D885" s="41"/>
      <c r="E885" s="85"/>
    </row>
    <row r="886" spans="1:5" ht="15" customHeight="1" x14ac:dyDescent="0.2">
      <c r="A886" s="111"/>
      <c r="B886" s="137"/>
      <c r="C886" s="84"/>
      <c r="D886" s="41"/>
      <c r="E886" s="85"/>
    </row>
    <row r="887" spans="1:5" ht="15" customHeight="1" x14ac:dyDescent="0.25">
      <c r="A887" s="40" t="s">
        <v>21</v>
      </c>
      <c r="B887" s="41"/>
      <c r="C887" s="41"/>
      <c r="D887" s="41"/>
      <c r="E887" s="55"/>
    </row>
    <row r="888" spans="1:5" ht="15" customHeight="1" x14ac:dyDescent="0.2">
      <c r="A888" s="42" t="s">
        <v>110</v>
      </c>
      <c r="B888" s="41"/>
      <c r="C888" s="41"/>
      <c r="D888" s="41"/>
      <c r="E888" s="43" t="s">
        <v>111</v>
      </c>
    </row>
    <row r="889" spans="1:5" ht="15" customHeight="1" x14ac:dyDescent="0.2">
      <c r="A889" s="42"/>
      <c r="B889" s="55"/>
      <c r="C889" s="41"/>
      <c r="D889" s="41"/>
      <c r="E889" s="44"/>
    </row>
    <row r="890" spans="1:5" ht="15" customHeight="1" x14ac:dyDescent="0.2">
      <c r="A890" s="10" t="s">
        <v>34</v>
      </c>
      <c r="B890" s="10" t="s">
        <v>35</v>
      </c>
      <c r="C890" s="10" t="s">
        <v>36</v>
      </c>
      <c r="D890" s="45" t="s">
        <v>37</v>
      </c>
      <c r="E890" s="46" t="s">
        <v>38</v>
      </c>
    </row>
    <row r="891" spans="1:5" ht="15" customHeight="1" x14ac:dyDescent="0.2">
      <c r="A891" s="129">
        <v>2</v>
      </c>
      <c r="B891" s="89">
        <v>30101000000</v>
      </c>
      <c r="C891" s="48">
        <v>5512</v>
      </c>
      <c r="D891" s="32" t="s">
        <v>142</v>
      </c>
      <c r="E891" s="80">
        <v>100000</v>
      </c>
    </row>
    <row r="892" spans="1:5" ht="15" customHeight="1" x14ac:dyDescent="0.2">
      <c r="A892" s="90"/>
      <c r="B892" s="90"/>
      <c r="C892" s="52" t="s">
        <v>40</v>
      </c>
      <c r="D892" s="53"/>
      <c r="E892" s="54">
        <f>SUM(E891:E891)</f>
        <v>100000</v>
      </c>
    </row>
    <row r="893" spans="1:5" ht="15" customHeight="1" x14ac:dyDescent="0.2"/>
    <row r="894" spans="1:5" ht="15" customHeight="1" x14ac:dyDescent="0.2"/>
    <row r="895" spans="1:5" ht="15" customHeight="1" x14ac:dyDescent="0.25">
      <c r="A895" s="131" t="s">
        <v>159</v>
      </c>
    </row>
    <row r="896" spans="1:5" ht="15" customHeight="1" x14ac:dyDescent="0.2">
      <c r="A896" s="196" t="s">
        <v>160</v>
      </c>
      <c r="B896" s="196"/>
      <c r="C896" s="196"/>
      <c r="D896" s="196"/>
      <c r="E896" s="196"/>
    </row>
    <row r="897" spans="1:5" ht="15" customHeight="1" x14ac:dyDescent="0.2">
      <c r="A897" s="196"/>
      <c r="B897" s="196"/>
      <c r="C897" s="196"/>
      <c r="D897" s="196"/>
      <c r="E897" s="196"/>
    </row>
    <row r="898" spans="1:5" ht="15" customHeight="1" x14ac:dyDescent="0.2">
      <c r="A898" s="193" t="s">
        <v>161</v>
      </c>
      <c r="B898" s="193"/>
      <c r="C898" s="193"/>
      <c r="D898" s="193"/>
      <c r="E898" s="193"/>
    </row>
    <row r="899" spans="1:5" ht="15" customHeight="1" x14ac:dyDescent="0.2">
      <c r="A899" s="193"/>
      <c r="B899" s="193"/>
      <c r="C899" s="193"/>
      <c r="D899" s="193"/>
      <c r="E899" s="193"/>
    </row>
    <row r="900" spans="1:5" ht="15" customHeight="1" x14ac:dyDescent="0.2">
      <c r="A900" s="193"/>
      <c r="B900" s="193"/>
      <c r="C900" s="193"/>
      <c r="D900" s="193"/>
      <c r="E900" s="193"/>
    </row>
    <row r="901" spans="1:5" ht="15" customHeight="1" x14ac:dyDescent="0.2">
      <c r="A901" s="193"/>
      <c r="B901" s="193"/>
      <c r="C901" s="193"/>
      <c r="D901" s="193"/>
      <c r="E901" s="193"/>
    </row>
    <row r="902" spans="1:5" ht="15" customHeight="1" x14ac:dyDescent="0.2">
      <c r="A902" s="193"/>
      <c r="B902" s="193"/>
      <c r="C902" s="193"/>
      <c r="D902" s="193"/>
      <c r="E902" s="193"/>
    </row>
    <row r="903" spans="1:5" ht="15" customHeight="1" x14ac:dyDescent="0.2">
      <c r="A903" s="193"/>
      <c r="B903" s="193"/>
      <c r="C903" s="193"/>
      <c r="D903" s="193"/>
      <c r="E903" s="193"/>
    </row>
    <row r="904" spans="1:5" ht="15" customHeight="1" x14ac:dyDescent="0.25">
      <c r="A904" s="131"/>
    </row>
    <row r="905" spans="1:5" ht="15" customHeight="1" x14ac:dyDescent="0.25">
      <c r="A905" s="40" t="s">
        <v>21</v>
      </c>
      <c r="B905" s="139"/>
      <c r="C905" s="41"/>
      <c r="D905" s="41"/>
      <c r="E905" s="41"/>
    </row>
    <row r="906" spans="1:5" ht="15" customHeight="1" x14ac:dyDescent="0.2">
      <c r="A906" s="42" t="s">
        <v>162</v>
      </c>
      <c r="B906" s="139"/>
      <c r="C906" s="41"/>
      <c r="D906" s="41"/>
      <c r="E906" s="43" t="s">
        <v>163</v>
      </c>
    </row>
    <row r="907" spans="1:5" ht="15" customHeight="1" x14ac:dyDescent="0.2">
      <c r="A907" s="140"/>
      <c r="B907" s="141"/>
      <c r="C907" s="41"/>
      <c r="D907" s="41"/>
      <c r="E907" s="44"/>
    </row>
    <row r="908" spans="1:5" ht="15" customHeight="1" x14ac:dyDescent="0.2">
      <c r="A908" s="9" t="s">
        <v>34</v>
      </c>
      <c r="B908" s="10" t="s">
        <v>35</v>
      </c>
      <c r="C908" s="10" t="s">
        <v>36</v>
      </c>
      <c r="D908" s="45" t="s">
        <v>37</v>
      </c>
      <c r="E908" s="9" t="s">
        <v>38</v>
      </c>
    </row>
    <row r="909" spans="1:5" ht="15" customHeight="1" x14ac:dyDescent="0.2">
      <c r="A909" s="102">
        <v>551</v>
      </c>
      <c r="B909" s="135">
        <v>42001000000</v>
      </c>
      <c r="C909" s="60">
        <v>2399</v>
      </c>
      <c r="D909" s="61" t="s">
        <v>164</v>
      </c>
      <c r="E909" s="50">
        <v>-6256000</v>
      </c>
    </row>
    <row r="910" spans="1:5" ht="15" customHeight="1" x14ac:dyDescent="0.2">
      <c r="A910" s="102">
        <v>551</v>
      </c>
      <c r="B910" s="135">
        <v>42001008367</v>
      </c>
      <c r="C910" s="60">
        <v>2321</v>
      </c>
      <c r="D910" s="61" t="s">
        <v>164</v>
      </c>
      <c r="E910" s="50">
        <v>1556000</v>
      </c>
    </row>
    <row r="911" spans="1:5" ht="15" customHeight="1" x14ac:dyDescent="0.2">
      <c r="A911" s="102">
        <v>551</v>
      </c>
      <c r="B911" s="135">
        <v>42001008148</v>
      </c>
      <c r="C911" s="60">
        <v>2321</v>
      </c>
      <c r="D911" s="61" t="s">
        <v>164</v>
      </c>
      <c r="E911" s="50">
        <v>4700000</v>
      </c>
    </row>
    <row r="912" spans="1:5" ht="15" customHeight="1" x14ac:dyDescent="0.2">
      <c r="A912" s="102"/>
      <c r="B912" s="142"/>
      <c r="C912" s="52" t="s">
        <v>40</v>
      </c>
      <c r="D912" s="53"/>
      <c r="E912" s="54">
        <f>SUM(E909:E911)</f>
        <v>0</v>
      </c>
    </row>
    <row r="913" spans="1:5" ht="15" customHeight="1" x14ac:dyDescent="0.25">
      <c r="A913" s="131"/>
    </row>
    <row r="914" spans="1:5" ht="15" customHeight="1" x14ac:dyDescent="0.25">
      <c r="A914" s="131"/>
    </row>
    <row r="915" spans="1:5" ht="15" customHeight="1" x14ac:dyDescent="0.25">
      <c r="A915" s="131" t="s">
        <v>165</v>
      </c>
    </row>
    <row r="916" spans="1:5" ht="15" customHeight="1" x14ac:dyDescent="0.2">
      <c r="A916" s="196" t="s">
        <v>160</v>
      </c>
      <c r="B916" s="196"/>
      <c r="C916" s="196"/>
      <c r="D916" s="196"/>
      <c r="E916" s="196"/>
    </row>
    <row r="917" spans="1:5" ht="15" customHeight="1" x14ac:dyDescent="0.2">
      <c r="A917" s="196"/>
      <c r="B917" s="196"/>
      <c r="C917" s="196"/>
      <c r="D917" s="196"/>
      <c r="E917" s="196"/>
    </row>
    <row r="918" spans="1:5" ht="15" customHeight="1" x14ac:dyDescent="0.2">
      <c r="A918" s="190" t="s">
        <v>166</v>
      </c>
      <c r="B918" s="190"/>
      <c r="C918" s="190"/>
      <c r="D918" s="190"/>
      <c r="E918" s="190"/>
    </row>
    <row r="919" spans="1:5" ht="15" customHeight="1" x14ac:dyDescent="0.2">
      <c r="A919" s="190"/>
      <c r="B919" s="190"/>
      <c r="C919" s="190"/>
      <c r="D919" s="190"/>
      <c r="E919" s="190"/>
    </row>
    <row r="920" spans="1:5" ht="15" customHeight="1" x14ac:dyDescent="0.2">
      <c r="A920" s="190"/>
      <c r="B920" s="190"/>
      <c r="C920" s="190"/>
      <c r="D920" s="190"/>
      <c r="E920" s="190"/>
    </row>
    <row r="921" spans="1:5" ht="15" customHeight="1" x14ac:dyDescent="0.2">
      <c r="A921" s="190"/>
      <c r="B921" s="190"/>
      <c r="C921" s="190"/>
      <c r="D921" s="190"/>
      <c r="E921" s="190"/>
    </row>
    <row r="922" spans="1:5" ht="15" customHeight="1" x14ac:dyDescent="0.2">
      <c r="A922" s="190"/>
      <c r="B922" s="190"/>
      <c r="C922" s="190"/>
      <c r="D922" s="190"/>
      <c r="E922" s="190"/>
    </row>
    <row r="923" spans="1:5" ht="15" customHeight="1" x14ac:dyDescent="0.2">
      <c r="A923" s="190"/>
      <c r="B923" s="190"/>
      <c r="C923" s="190"/>
      <c r="D923" s="190"/>
      <c r="E923" s="190"/>
    </row>
    <row r="924" spans="1:5" ht="15" customHeight="1" x14ac:dyDescent="0.2">
      <c r="A924" s="136"/>
      <c r="B924" s="136"/>
      <c r="C924" s="136"/>
      <c r="D924" s="136"/>
      <c r="E924" s="136"/>
    </row>
    <row r="925" spans="1:5" ht="15" customHeight="1" x14ac:dyDescent="0.25">
      <c r="A925" s="3" t="s">
        <v>21</v>
      </c>
      <c r="B925" s="41"/>
      <c r="C925" s="41"/>
      <c r="D925" s="41"/>
      <c r="E925" s="41"/>
    </row>
    <row r="926" spans="1:5" ht="15" customHeight="1" x14ac:dyDescent="0.2">
      <c r="A926" s="5" t="s">
        <v>140</v>
      </c>
      <c r="B926" s="41"/>
      <c r="C926" s="41"/>
      <c r="D926" s="41"/>
      <c r="E926" s="43" t="s">
        <v>141</v>
      </c>
    </row>
    <row r="927" spans="1:5" ht="15" customHeight="1" x14ac:dyDescent="0.2">
      <c r="A927" s="143"/>
      <c r="B927" s="125"/>
      <c r="C927" s="41"/>
      <c r="D927" s="41"/>
      <c r="E927" s="44"/>
    </row>
    <row r="928" spans="1:5" ht="15" customHeight="1" x14ac:dyDescent="0.2">
      <c r="A928" s="144"/>
      <c r="B928" s="145" t="s">
        <v>35</v>
      </c>
      <c r="C928" s="10" t="s">
        <v>36</v>
      </c>
      <c r="D928" s="45" t="s">
        <v>37</v>
      </c>
      <c r="E928" s="9" t="s">
        <v>38</v>
      </c>
    </row>
    <row r="929" spans="1:5" ht="15" customHeight="1" x14ac:dyDescent="0.2">
      <c r="A929" s="146"/>
      <c r="B929" s="147">
        <v>20000000000</v>
      </c>
      <c r="C929" s="70">
        <v>3742</v>
      </c>
      <c r="D929" s="61" t="s">
        <v>56</v>
      </c>
      <c r="E929" s="117">
        <v>-29966</v>
      </c>
    </row>
    <row r="930" spans="1:5" ht="15" customHeight="1" x14ac:dyDescent="0.2">
      <c r="A930" s="146"/>
      <c r="B930" s="147">
        <v>20004000000</v>
      </c>
      <c r="C930" s="70">
        <v>3742</v>
      </c>
      <c r="D930" s="32" t="s">
        <v>91</v>
      </c>
      <c r="E930" s="117">
        <v>24266</v>
      </c>
    </row>
    <row r="931" spans="1:5" ht="15" customHeight="1" x14ac:dyDescent="0.2">
      <c r="A931" s="146"/>
      <c r="B931" s="147">
        <v>20000000000</v>
      </c>
      <c r="C931" s="70">
        <v>3741</v>
      </c>
      <c r="D931" s="61" t="s">
        <v>56</v>
      </c>
      <c r="E931" s="117">
        <v>5700</v>
      </c>
    </row>
    <row r="932" spans="1:5" ht="15" customHeight="1" x14ac:dyDescent="0.2">
      <c r="A932" s="146"/>
      <c r="B932" s="148"/>
      <c r="C932" s="52" t="s">
        <v>40</v>
      </c>
      <c r="D932" s="53"/>
      <c r="E932" s="54">
        <f>SUM(E929:E931)</f>
        <v>0</v>
      </c>
    </row>
    <row r="933" spans="1:5" ht="15" customHeight="1" x14ac:dyDescent="0.2"/>
    <row r="934" spans="1:5" ht="15" customHeight="1" x14ac:dyDescent="0.2"/>
    <row r="935" spans="1:5" ht="15" customHeight="1" x14ac:dyDescent="0.2"/>
    <row r="936" spans="1:5" ht="15" customHeight="1" x14ac:dyDescent="0.2"/>
    <row r="937" spans="1:5" ht="15" customHeight="1" x14ac:dyDescent="0.2"/>
    <row r="938" spans="1:5" ht="15" customHeight="1" x14ac:dyDescent="0.2"/>
    <row r="939" spans="1:5" ht="15" customHeight="1" x14ac:dyDescent="0.25">
      <c r="A939" s="131" t="s">
        <v>167</v>
      </c>
    </row>
    <row r="940" spans="1:5" ht="15" customHeight="1" x14ac:dyDescent="0.2">
      <c r="A940" s="192" t="s">
        <v>29</v>
      </c>
      <c r="B940" s="192"/>
      <c r="C940" s="192"/>
      <c r="D940" s="192"/>
      <c r="E940" s="192"/>
    </row>
    <row r="941" spans="1:5" ht="15" customHeight="1" x14ac:dyDescent="0.2">
      <c r="A941" s="190" t="s">
        <v>168</v>
      </c>
      <c r="B941" s="190"/>
      <c r="C941" s="190"/>
      <c r="D941" s="190"/>
      <c r="E941" s="190"/>
    </row>
    <row r="942" spans="1:5" ht="15" customHeight="1" x14ac:dyDescent="0.2">
      <c r="A942" s="190"/>
      <c r="B942" s="190"/>
      <c r="C942" s="190"/>
      <c r="D942" s="190"/>
      <c r="E942" s="190"/>
    </row>
    <row r="943" spans="1:5" ht="15" customHeight="1" x14ac:dyDescent="0.2">
      <c r="A943" s="190"/>
      <c r="B943" s="190"/>
      <c r="C943" s="190"/>
      <c r="D943" s="190"/>
      <c r="E943" s="190"/>
    </row>
    <row r="944" spans="1:5" ht="15" customHeight="1" x14ac:dyDescent="0.2">
      <c r="A944" s="190"/>
      <c r="B944" s="190"/>
      <c r="C944" s="190"/>
      <c r="D944" s="190"/>
      <c r="E944" s="190"/>
    </row>
    <row r="945" spans="1:5" ht="15" customHeight="1" x14ac:dyDescent="0.2">
      <c r="A945" s="190"/>
      <c r="B945" s="190"/>
      <c r="C945" s="190"/>
      <c r="D945" s="190"/>
      <c r="E945" s="190"/>
    </row>
    <row r="946" spans="1:5" ht="15" customHeight="1" x14ac:dyDescent="0.2">
      <c r="A946" s="190"/>
      <c r="B946" s="190"/>
      <c r="C946" s="190"/>
      <c r="D946" s="190"/>
      <c r="E946" s="190"/>
    </row>
    <row r="947" spans="1:5" ht="15" customHeight="1" x14ac:dyDescent="0.2">
      <c r="A947" s="190"/>
      <c r="B947" s="190"/>
      <c r="C947" s="190"/>
      <c r="D947" s="190"/>
      <c r="E947" s="190"/>
    </row>
    <row r="948" spans="1:5" ht="15" customHeight="1" x14ac:dyDescent="0.2">
      <c r="A948" s="190"/>
      <c r="B948" s="190"/>
      <c r="C948" s="190"/>
      <c r="D948" s="190"/>
      <c r="E948" s="190"/>
    </row>
    <row r="949" spans="1:5" ht="15" customHeight="1" x14ac:dyDescent="0.2">
      <c r="A949" s="190"/>
      <c r="B949" s="190"/>
      <c r="C949" s="190"/>
      <c r="D949" s="190"/>
      <c r="E949" s="190"/>
    </row>
    <row r="950" spans="1:5" ht="15" customHeight="1" x14ac:dyDescent="0.2">
      <c r="A950" s="190"/>
      <c r="B950" s="190"/>
      <c r="C950" s="190"/>
      <c r="D950" s="190"/>
      <c r="E950" s="190"/>
    </row>
    <row r="951" spans="1:5" ht="15" customHeight="1" x14ac:dyDescent="0.2">
      <c r="A951" s="190"/>
      <c r="B951" s="190"/>
      <c r="C951" s="190"/>
      <c r="D951" s="190"/>
      <c r="E951" s="190"/>
    </row>
    <row r="952" spans="1:5" ht="15" customHeight="1" x14ac:dyDescent="0.2">
      <c r="A952" s="190"/>
      <c r="B952" s="190"/>
      <c r="C952" s="190"/>
      <c r="D952" s="190"/>
      <c r="E952" s="190"/>
    </row>
    <row r="953" spans="1:5" ht="15" customHeight="1" x14ac:dyDescent="0.2">
      <c r="A953" s="190"/>
      <c r="B953" s="190"/>
      <c r="C953" s="190"/>
      <c r="D953" s="190"/>
      <c r="E953" s="190"/>
    </row>
    <row r="954" spans="1:5" ht="15" customHeight="1" x14ac:dyDescent="0.2">
      <c r="A954" s="190"/>
      <c r="B954" s="190"/>
      <c r="C954" s="190"/>
      <c r="D954" s="190"/>
      <c r="E954" s="190"/>
    </row>
    <row r="955" spans="1:5" ht="15" customHeight="1" x14ac:dyDescent="0.2"/>
    <row r="956" spans="1:5" ht="15" customHeight="1" x14ac:dyDescent="0.25">
      <c r="A956" s="3" t="s">
        <v>1</v>
      </c>
      <c r="B956" s="41"/>
      <c r="C956" s="41"/>
      <c r="D956" s="41"/>
      <c r="E956" s="41"/>
    </row>
    <row r="957" spans="1:5" ht="15" customHeight="1" x14ac:dyDescent="0.2">
      <c r="A957" s="76" t="s">
        <v>72</v>
      </c>
      <c r="B957" s="41"/>
      <c r="C957" s="41"/>
      <c r="D957" s="41"/>
      <c r="E957" s="43" t="s">
        <v>169</v>
      </c>
    </row>
    <row r="958" spans="1:5" ht="15" customHeight="1" x14ac:dyDescent="0.25">
      <c r="A958" s="40"/>
      <c r="B958" s="65"/>
      <c r="C958" s="41"/>
      <c r="D958" s="41"/>
      <c r="E958" s="44"/>
    </row>
    <row r="959" spans="1:5" ht="15" customHeight="1" x14ac:dyDescent="0.2">
      <c r="A959" s="104"/>
      <c r="B959" s="9" t="s">
        <v>35</v>
      </c>
      <c r="C959" s="10" t="s">
        <v>36</v>
      </c>
      <c r="D959" s="45" t="s">
        <v>37</v>
      </c>
      <c r="E959" s="9" t="s">
        <v>38</v>
      </c>
    </row>
    <row r="960" spans="1:5" ht="15" customHeight="1" x14ac:dyDescent="0.2">
      <c r="A960" s="149"/>
      <c r="B960" s="78">
        <v>90000000000</v>
      </c>
      <c r="C960" s="70">
        <v>3299</v>
      </c>
      <c r="D960" s="23" t="s">
        <v>170</v>
      </c>
      <c r="E960" s="80">
        <v>2714</v>
      </c>
    </row>
    <row r="961" spans="1:5" ht="15" customHeight="1" x14ac:dyDescent="0.2">
      <c r="A961" s="83"/>
      <c r="B961" s="82"/>
      <c r="C961" s="52" t="s">
        <v>40</v>
      </c>
      <c r="D961" s="53"/>
      <c r="E961" s="54">
        <f>SUM(E960:E960)</f>
        <v>2714</v>
      </c>
    </row>
    <row r="962" spans="1:5" ht="15" customHeight="1" x14ac:dyDescent="0.2">
      <c r="A962" s="65"/>
      <c r="B962" s="83"/>
      <c r="C962" s="84"/>
      <c r="D962" s="41"/>
      <c r="E962" s="85"/>
    </row>
    <row r="963" spans="1:5" ht="15" customHeight="1" x14ac:dyDescent="0.25">
      <c r="A963" s="3" t="s">
        <v>1</v>
      </c>
      <c r="B963" s="41"/>
      <c r="C963" s="41"/>
      <c r="D963" s="41"/>
      <c r="E963" s="41"/>
    </row>
    <row r="964" spans="1:5" ht="15" customHeight="1" x14ac:dyDescent="0.2">
      <c r="A964" s="76" t="s">
        <v>72</v>
      </c>
      <c r="B964" s="41"/>
      <c r="C964" s="41"/>
      <c r="D964" s="41"/>
      <c r="E964" s="43" t="s">
        <v>171</v>
      </c>
    </row>
    <row r="965" spans="1:5" ht="15" customHeight="1" x14ac:dyDescent="0.25">
      <c r="A965" s="40"/>
      <c r="B965" s="65"/>
      <c r="C965" s="41"/>
      <c r="D965" s="41"/>
      <c r="E965" s="44"/>
    </row>
    <row r="966" spans="1:5" ht="15" customHeight="1" x14ac:dyDescent="0.2">
      <c r="A966" s="104"/>
      <c r="B966" s="9" t="s">
        <v>35</v>
      </c>
      <c r="C966" s="10" t="s">
        <v>36</v>
      </c>
      <c r="D966" s="45" t="s">
        <v>37</v>
      </c>
      <c r="E966" s="9" t="s">
        <v>38</v>
      </c>
    </row>
    <row r="967" spans="1:5" ht="15" customHeight="1" x14ac:dyDescent="0.2">
      <c r="A967" s="149"/>
      <c r="B967" s="78">
        <v>90000000000</v>
      </c>
      <c r="C967" s="70">
        <v>3299</v>
      </c>
      <c r="D967" s="23" t="s">
        <v>170</v>
      </c>
      <c r="E967" s="80">
        <v>712</v>
      </c>
    </row>
    <row r="968" spans="1:5" ht="15" customHeight="1" x14ac:dyDescent="0.2">
      <c r="A968" s="83"/>
      <c r="B968" s="82"/>
      <c r="C968" s="52" t="s">
        <v>40</v>
      </c>
      <c r="D968" s="53"/>
      <c r="E968" s="54">
        <f>SUM(E967:E967)</f>
        <v>712</v>
      </c>
    </row>
    <row r="969" spans="1:5" ht="15" customHeight="1" x14ac:dyDescent="0.2">
      <c r="A969" s="83"/>
      <c r="B969" s="150"/>
      <c r="C969" s="84"/>
      <c r="D969" s="41"/>
      <c r="E969" s="85"/>
    </row>
    <row r="970" spans="1:5" ht="15" customHeight="1" x14ac:dyDescent="0.25">
      <c r="A970" s="40" t="s">
        <v>21</v>
      </c>
      <c r="B970" s="41"/>
      <c r="C970" s="41"/>
      <c r="D970" s="41"/>
      <c r="E970" s="65"/>
    </row>
    <row r="971" spans="1:5" ht="15" customHeight="1" x14ac:dyDescent="0.2">
      <c r="A971" s="76" t="s">
        <v>72</v>
      </c>
      <c r="B971" s="41"/>
      <c r="C971" s="41"/>
      <c r="D971" s="41"/>
      <c r="E971" s="43" t="s">
        <v>171</v>
      </c>
    </row>
    <row r="972" spans="1:5" ht="15" customHeight="1" x14ac:dyDescent="0.2">
      <c r="A972" s="65"/>
      <c r="B972" s="56"/>
      <c r="C972" s="41"/>
      <c r="E972" s="57"/>
    </row>
    <row r="973" spans="1:5" ht="15" customHeight="1" x14ac:dyDescent="0.2">
      <c r="A973" s="10" t="s">
        <v>34</v>
      </c>
      <c r="B973" s="10" t="s">
        <v>35</v>
      </c>
      <c r="C973" s="10" t="s">
        <v>36</v>
      </c>
      <c r="D973" s="10" t="s">
        <v>37</v>
      </c>
      <c r="E973" s="9" t="s">
        <v>38</v>
      </c>
    </row>
    <row r="974" spans="1:5" ht="15" customHeight="1" x14ac:dyDescent="0.2">
      <c r="A974" s="25">
        <v>19</v>
      </c>
      <c r="B974" s="78">
        <v>73000000000</v>
      </c>
      <c r="C974" s="70">
        <v>6402</v>
      </c>
      <c r="D974" s="93" t="s">
        <v>172</v>
      </c>
      <c r="E974" s="80">
        <v>712</v>
      </c>
    </row>
    <row r="975" spans="1:5" ht="15" customHeight="1" x14ac:dyDescent="0.2">
      <c r="A975" s="18"/>
      <c r="B975" s="69"/>
      <c r="C975" s="52" t="s">
        <v>40</v>
      </c>
      <c r="D975" s="71"/>
      <c r="E975" s="54">
        <f>SUM(E974:E974)</f>
        <v>712</v>
      </c>
    </row>
    <row r="976" spans="1:5" ht="15" customHeight="1" x14ac:dyDescent="0.2"/>
    <row r="977" spans="1:5" ht="15" customHeight="1" x14ac:dyDescent="0.25">
      <c r="A977" s="40" t="s">
        <v>21</v>
      </c>
      <c r="B977" s="41"/>
      <c r="C977" s="41"/>
      <c r="D977" s="41"/>
      <c r="E977" s="65"/>
    </row>
    <row r="978" spans="1:5" ht="15" customHeight="1" x14ac:dyDescent="0.2">
      <c r="A978" s="76" t="s">
        <v>72</v>
      </c>
      <c r="B978" s="41"/>
      <c r="C978" s="41"/>
      <c r="D978" s="41"/>
      <c r="E978" s="43" t="s">
        <v>169</v>
      </c>
    </row>
    <row r="979" spans="1:5" ht="15" customHeight="1" x14ac:dyDescent="0.2">
      <c r="A979" s="65"/>
      <c r="B979" s="56"/>
      <c r="C979" s="41"/>
      <c r="E979" s="57"/>
    </row>
    <row r="980" spans="1:5" ht="15" customHeight="1" x14ac:dyDescent="0.2">
      <c r="A980" s="10" t="s">
        <v>34</v>
      </c>
      <c r="B980" s="10" t="s">
        <v>35</v>
      </c>
      <c r="C980" s="10" t="s">
        <v>36</v>
      </c>
      <c r="D980" s="10" t="s">
        <v>37</v>
      </c>
      <c r="E980" s="46" t="s">
        <v>38</v>
      </c>
    </row>
    <row r="981" spans="1:5" ht="15" customHeight="1" x14ac:dyDescent="0.2">
      <c r="A981" s="25">
        <v>19</v>
      </c>
      <c r="B981" s="78">
        <v>73000000000</v>
      </c>
      <c r="C981" s="70">
        <v>6402</v>
      </c>
      <c r="D981" s="93" t="s">
        <v>172</v>
      </c>
      <c r="E981" s="117">
        <v>2714</v>
      </c>
    </row>
    <row r="982" spans="1:5" ht="15" customHeight="1" x14ac:dyDescent="0.2">
      <c r="A982" s="77">
        <v>32133006</v>
      </c>
      <c r="B982" s="78">
        <v>50000000000</v>
      </c>
      <c r="C982" s="70">
        <v>3299</v>
      </c>
      <c r="D982" s="68" t="s">
        <v>104</v>
      </c>
      <c r="E982" s="117">
        <v>-211050</v>
      </c>
    </row>
    <row r="983" spans="1:5" ht="15" customHeight="1" x14ac:dyDescent="0.2">
      <c r="A983" s="77">
        <v>32533006</v>
      </c>
      <c r="B983" s="78">
        <v>50000000000</v>
      </c>
      <c r="C983" s="70">
        <v>3299</v>
      </c>
      <c r="D983" s="68" t="s">
        <v>104</v>
      </c>
      <c r="E983" s="117">
        <v>-1195950</v>
      </c>
    </row>
    <row r="984" spans="1:5" ht="15" customHeight="1" x14ac:dyDescent="0.2">
      <c r="A984" s="77">
        <v>32133006</v>
      </c>
      <c r="B984" s="78">
        <v>50000000000</v>
      </c>
      <c r="C984" s="70">
        <v>3299</v>
      </c>
      <c r="D984" s="32" t="s">
        <v>75</v>
      </c>
      <c r="E984" s="117">
        <v>9000</v>
      </c>
    </row>
    <row r="985" spans="1:5" ht="15" customHeight="1" x14ac:dyDescent="0.2">
      <c r="A985" s="77">
        <v>32533006</v>
      </c>
      <c r="B985" s="78">
        <v>50000000000</v>
      </c>
      <c r="C985" s="70">
        <v>3299</v>
      </c>
      <c r="D985" s="32" t="s">
        <v>75</v>
      </c>
      <c r="E985" s="117">
        <v>51000</v>
      </c>
    </row>
    <row r="986" spans="1:5" ht="15" customHeight="1" x14ac:dyDescent="0.2">
      <c r="A986" s="77">
        <v>32133006</v>
      </c>
      <c r="B986" s="78">
        <v>50000000000</v>
      </c>
      <c r="C986" s="70">
        <v>3299</v>
      </c>
      <c r="D986" s="61" t="s">
        <v>149</v>
      </c>
      <c r="E986" s="117">
        <v>9000</v>
      </c>
    </row>
    <row r="987" spans="1:5" ht="15" customHeight="1" x14ac:dyDescent="0.2">
      <c r="A987" s="77">
        <v>32533006</v>
      </c>
      <c r="B987" s="78">
        <v>50000000000</v>
      </c>
      <c r="C987" s="70">
        <v>3299</v>
      </c>
      <c r="D987" s="61" t="s">
        <v>149</v>
      </c>
      <c r="E987" s="117">
        <v>51000</v>
      </c>
    </row>
    <row r="988" spans="1:5" ht="15" customHeight="1" x14ac:dyDescent="0.2">
      <c r="A988" s="77">
        <v>32133006</v>
      </c>
      <c r="B988" s="78">
        <v>50000008007</v>
      </c>
      <c r="C988" s="70">
        <v>3299</v>
      </c>
      <c r="D988" s="116" t="s">
        <v>112</v>
      </c>
      <c r="E988" s="117">
        <v>106500</v>
      </c>
    </row>
    <row r="989" spans="1:5" ht="15" customHeight="1" x14ac:dyDescent="0.2">
      <c r="A989" s="77">
        <v>32533006</v>
      </c>
      <c r="B989" s="78">
        <v>50000008007</v>
      </c>
      <c r="C989" s="70">
        <v>3299</v>
      </c>
      <c r="D989" s="116" t="s">
        <v>112</v>
      </c>
      <c r="E989" s="117">
        <v>603500</v>
      </c>
    </row>
    <row r="990" spans="1:5" ht="15" customHeight="1" x14ac:dyDescent="0.2">
      <c r="A990" s="77">
        <v>32133006</v>
      </c>
      <c r="B990" s="78">
        <v>50000001125</v>
      </c>
      <c r="C990" s="70">
        <v>3299</v>
      </c>
      <c r="D990" s="23" t="s">
        <v>41</v>
      </c>
      <c r="E990" s="117">
        <v>86550</v>
      </c>
    </row>
    <row r="991" spans="1:5" ht="15" customHeight="1" x14ac:dyDescent="0.2">
      <c r="A991" s="77">
        <v>32533006</v>
      </c>
      <c r="B991" s="78">
        <v>50000001125</v>
      </c>
      <c r="C991" s="70">
        <v>3299</v>
      </c>
      <c r="D991" s="23" t="s">
        <v>41</v>
      </c>
      <c r="E991" s="117">
        <v>490450</v>
      </c>
    </row>
    <row r="992" spans="1:5" ht="15" customHeight="1" x14ac:dyDescent="0.2">
      <c r="A992" s="18"/>
      <c r="B992" s="69"/>
      <c r="C992" s="52" t="s">
        <v>40</v>
      </c>
      <c r="D992" s="71"/>
      <c r="E992" s="54">
        <f>SUM(E981:E991)</f>
        <v>2714</v>
      </c>
    </row>
    <row r="993" spans="1:5" ht="15" customHeight="1" x14ac:dyDescent="0.2">
      <c r="A993" s="189"/>
      <c r="B993" s="119"/>
      <c r="C993" s="84"/>
      <c r="D993" s="41"/>
      <c r="E993" s="85"/>
    </row>
    <row r="994" spans="1:5" ht="15" customHeight="1" x14ac:dyDescent="0.2"/>
    <row r="995" spans="1:5" ht="15" customHeight="1" x14ac:dyDescent="0.25">
      <c r="A995" s="131" t="s">
        <v>173</v>
      </c>
    </row>
    <row r="996" spans="1:5" ht="15" customHeight="1" x14ac:dyDescent="0.2">
      <c r="A996" s="196" t="s">
        <v>174</v>
      </c>
      <c r="B996" s="196"/>
      <c r="C996" s="196"/>
      <c r="D996" s="196"/>
      <c r="E996" s="196"/>
    </row>
    <row r="997" spans="1:5" ht="15" customHeight="1" x14ac:dyDescent="0.2">
      <c r="A997" s="196"/>
      <c r="B997" s="196"/>
      <c r="C997" s="196"/>
      <c r="D997" s="196"/>
      <c r="E997" s="196"/>
    </row>
    <row r="998" spans="1:5" ht="15" customHeight="1" x14ac:dyDescent="0.2">
      <c r="A998" s="193" t="s">
        <v>175</v>
      </c>
      <c r="B998" s="193"/>
      <c r="C998" s="193"/>
      <c r="D998" s="193"/>
      <c r="E998" s="193"/>
    </row>
    <row r="999" spans="1:5" ht="15" customHeight="1" x14ac:dyDescent="0.2">
      <c r="A999" s="193"/>
      <c r="B999" s="193"/>
      <c r="C999" s="193"/>
      <c r="D999" s="193"/>
      <c r="E999" s="193"/>
    </row>
    <row r="1000" spans="1:5" ht="15" customHeight="1" x14ac:dyDescent="0.2">
      <c r="A1000" s="193"/>
      <c r="B1000" s="193"/>
      <c r="C1000" s="193"/>
      <c r="D1000" s="193"/>
      <c r="E1000" s="193"/>
    </row>
    <row r="1001" spans="1:5" ht="15" customHeight="1" x14ac:dyDescent="0.2">
      <c r="A1001" s="193"/>
      <c r="B1001" s="193"/>
      <c r="C1001" s="193"/>
      <c r="D1001" s="193"/>
      <c r="E1001" s="193"/>
    </row>
    <row r="1002" spans="1:5" ht="15" customHeight="1" x14ac:dyDescent="0.2">
      <c r="A1002" s="193"/>
      <c r="B1002" s="193"/>
      <c r="C1002" s="193"/>
      <c r="D1002" s="193"/>
      <c r="E1002" s="193"/>
    </row>
    <row r="1003" spans="1:5" ht="15" customHeight="1" x14ac:dyDescent="0.2">
      <c r="A1003" s="193"/>
      <c r="B1003" s="193"/>
      <c r="C1003" s="193"/>
      <c r="D1003" s="193"/>
      <c r="E1003" s="193"/>
    </row>
    <row r="1004" spans="1:5" ht="15" customHeight="1" x14ac:dyDescent="0.2"/>
    <row r="1005" spans="1:5" ht="15" customHeight="1" x14ac:dyDescent="0.25">
      <c r="A1005" s="40" t="s">
        <v>21</v>
      </c>
      <c r="B1005" s="41"/>
      <c r="C1005" s="41"/>
      <c r="D1005" s="41"/>
      <c r="E1005" s="55"/>
    </row>
    <row r="1006" spans="1:5" ht="15" customHeight="1" x14ac:dyDescent="0.2">
      <c r="A1006" s="86" t="s">
        <v>72</v>
      </c>
      <c r="B1006" s="41"/>
      <c r="C1006" s="41"/>
      <c r="D1006" s="41"/>
      <c r="E1006" s="43" t="s">
        <v>176</v>
      </c>
    </row>
    <row r="1007" spans="1:5" ht="15" customHeight="1" x14ac:dyDescent="0.2">
      <c r="A1007" s="55"/>
      <c r="B1007" s="56"/>
      <c r="C1007" s="41"/>
      <c r="E1007" s="57"/>
    </row>
    <row r="1008" spans="1:5" ht="15" customHeight="1" x14ac:dyDescent="0.2">
      <c r="A1008" s="10" t="s">
        <v>34</v>
      </c>
      <c r="B1008" s="10" t="s">
        <v>35</v>
      </c>
      <c r="C1008" s="10" t="s">
        <v>36</v>
      </c>
      <c r="D1008" s="10" t="s">
        <v>37</v>
      </c>
      <c r="E1008" s="46" t="s">
        <v>38</v>
      </c>
    </row>
    <row r="1009" spans="1:5" ht="15" customHeight="1" x14ac:dyDescent="0.2">
      <c r="A1009" s="88">
        <v>32133006</v>
      </c>
      <c r="B1009" s="89">
        <v>50000000000</v>
      </c>
      <c r="C1009" s="87">
        <v>3299</v>
      </c>
      <c r="D1009" s="23" t="s">
        <v>104</v>
      </c>
      <c r="E1009" s="117">
        <v>-225000</v>
      </c>
    </row>
    <row r="1010" spans="1:5" ht="15" customHeight="1" x14ac:dyDescent="0.2">
      <c r="A1010" s="88">
        <v>32533006</v>
      </c>
      <c r="B1010" s="89">
        <v>50000000000</v>
      </c>
      <c r="C1010" s="87">
        <v>3299</v>
      </c>
      <c r="D1010" s="23" t="s">
        <v>104</v>
      </c>
      <c r="E1010" s="117">
        <v>-1275000</v>
      </c>
    </row>
    <row r="1011" spans="1:5" ht="15" customHeight="1" x14ac:dyDescent="0.2">
      <c r="A1011" s="88">
        <v>32133006</v>
      </c>
      <c r="B1011" s="89">
        <v>50000000000</v>
      </c>
      <c r="C1011" s="87">
        <v>3299</v>
      </c>
      <c r="D1011" s="61" t="s">
        <v>76</v>
      </c>
      <c r="E1011" s="117">
        <v>105000</v>
      </c>
    </row>
    <row r="1012" spans="1:5" ht="15" customHeight="1" x14ac:dyDescent="0.2">
      <c r="A1012" s="88">
        <v>32133006</v>
      </c>
      <c r="B1012" s="89">
        <v>50000001465</v>
      </c>
      <c r="C1012" s="87">
        <v>3299</v>
      </c>
      <c r="D1012" s="23" t="s">
        <v>41</v>
      </c>
      <c r="E1012" s="117">
        <v>120000</v>
      </c>
    </row>
    <row r="1013" spans="1:5" ht="15" customHeight="1" x14ac:dyDescent="0.2">
      <c r="A1013" s="88">
        <v>32533006</v>
      </c>
      <c r="B1013" s="89">
        <v>50000000000</v>
      </c>
      <c r="C1013" s="87">
        <v>3299</v>
      </c>
      <c r="D1013" s="61" t="s">
        <v>76</v>
      </c>
      <c r="E1013" s="117">
        <v>595000</v>
      </c>
    </row>
    <row r="1014" spans="1:5" ht="15" customHeight="1" x14ac:dyDescent="0.2">
      <c r="A1014" s="88">
        <v>32533006</v>
      </c>
      <c r="B1014" s="89">
        <v>50000001465</v>
      </c>
      <c r="C1014" s="87">
        <v>3299</v>
      </c>
      <c r="D1014" s="23" t="s">
        <v>41</v>
      </c>
      <c r="E1014" s="117">
        <v>680000</v>
      </c>
    </row>
    <row r="1015" spans="1:5" ht="15" customHeight="1" x14ac:dyDescent="0.2">
      <c r="A1015" s="90"/>
      <c r="B1015" s="129"/>
      <c r="C1015" s="52" t="s">
        <v>40</v>
      </c>
      <c r="D1015" s="53"/>
      <c r="E1015" s="54">
        <f>SUM(E1009:E1014)</f>
        <v>0</v>
      </c>
    </row>
    <row r="1016" spans="1:5" ht="15" customHeight="1" x14ac:dyDescent="0.2"/>
    <row r="1017" spans="1:5" ht="15" customHeight="1" x14ac:dyDescent="0.2"/>
    <row r="1018" spans="1:5" ht="15" customHeight="1" x14ac:dyDescent="0.25">
      <c r="A1018" s="131" t="s">
        <v>177</v>
      </c>
    </row>
    <row r="1019" spans="1:5" ht="15" customHeight="1" x14ac:dyDescent="0.2">
      <c r="A1019" s="192" t="s">
        <v>78</v>
      </c>
      <c r="B1019" s="192"/>
      <c r="C1019" s="192"/>
      <c r="D1019" s="192"/>
      <c r="E1019" s="192"/>
    </row>
    <row r="1020" spans="1:5" ht="15" customHeight="1" x14ac:dyDescent="0.2">
      <c r="A1020" s="193" t="s">
        <v>178</v>
      </c>
      <c r="B1020" s="193"/>
      <c r="C1020" s="193"/>
      <c r="D1020" s="193"/>
      <c r="E1020" s="193"/>
    </row>
    <row r="1021" spans="1:5" ht="15" customHeight="1" x14ac:dyDescent="0.2">
      <c r="A1021" s="193"/>
      <c r="B1021" s="193"/>
      <c r="C1021" s="193"/>
      <c r="D1021" s="193"/>
      <c r="E1021" s="193"/>
    </row>
    <row r="1022" spans="1:5" ht="15" customHeight="1" x14ac:dyDescent="0.2">
      <c r="A1022" s="193"/>
      <c r="B1022" s="193"/>
      <c r="C1022" s="193"/>
      <c r="D1022" s="193"/>
      <c r="E1022" s="193"/>
    </row>
    <row r="1023" spans="1:5" ht="15" customHeight="1" x14ac:dyDescent="0.2">
      <c r="A1023" s="193"/>
      <c r="B1023" s="193"/>
      <c r="C1023" s="193"/>
      <c r="D1023" s="193"/>
      <c r="E1023" s="193"/>
    </row>
    <row r="1024" spans="1:5" ht="15" customHeight="1" x14ac:dyDescent="0.2">
      <c r="A1024" s="193"/>
      <c r="B1024" s="193"/>
      <c r="C1024" s="193"/>
      <c r="D1024" s="193"/>
      <c r="E1024" s="193"/>
    </row>
    <row r="1025" spans="1:5" ht="15" customHeight="1" x14ac:dyDescent="0.2">
      <c r="A1025" s="39"/>
      <c r="B1025" s="39"/>
      <c r="C1025" s="39"/>
      <c r="D1025" s="39"/>
      <c r="E1025" s="39"/>
    </row>
    <row r="1026" spans="1:5" ht="15" customHeight="1" x14ac:dyDescent="0.25">
      <c r="A1026" s="3" t="s">
        <v>1</v>
      </c>
      <c r="B1026" s="41"/>
      <c r="C1026" s="41"/>
      <c r="D1026" s="41"/>
      <c r="E1026" s="41"/>
    </row>
    <row r="1027" spans="1:5" ht="15" customHeight="1" x14ac:dyDescent="0.2">
      <c r="A1027" s="86" t="s">
        <v>67</v>
      </c>
      <c r="B1027" s="41"/>
      <c r="C1027" s="41"/>
      <c r="D1027" s="41"/>
      <c r="E1027" s="43" t="s">
        <v>68</v>
      </c>
    </row>
    <row r="1028" spans="1:5" ht="15" customHeight="1" x14ac:dyDescent="0.25">
      <c r="A1028" s="40"/>
      <c r="B1028" s="65"/>
      <c r="C1028" s="41"/>
      <c r="D1028" s="41"/>
      <c r="E1028" s="44"/>
    </row>
    <row r="1029" spans="1:5" ht="15" customHeight="1" x14ac:dyDescent="0.2">
      <c r="A1029" s="104"/>
      <c r="B1029" s="9" t="s">
        <v>35</v>
      </c>
      <c r="C1029" s="10" t="s">
        <v>36</v>
      </c>
      <c r="D1029" s="45" t="s">
        <v>37</v>
      </c>
      <c r="E1029" s="9" t="s">
        <v>38</v>
      </c>
    </row>
    <row r="1030" spans="1:5" ht="15" customHeight="1" x14ac:dyDescent="0.2">
      <c r="A1030" s="149"/>
      <c r="B1030" s="78">
        <v>90000003002</v>
      </c>
      <c r="C1030" s="70">
        <v>6172</v>
      </c>
      <c r="D1030" s="23" t="s">
        <v>170</v>
      </c>
      <c r="E1030" s="80">
        <v>20550543</v>
      </c>
    </row>
    <row r="1031" spans="1:5" ht="15" customHeight="1" x14ac:dyDescent="0.2">
      <c r="A1031" s="83"/>
      <c r="B1031" s="82"/>
      <c r="C1031" s="52" t="s">
        <v>40</v>
      </c>
      <c r="D1031" s="53"/>
      <c r="E1031" s="54">
        <f>SUM(E1030:E1030)</f>
        <v>20550543</v>
      </c>
    </row>
    <row r="1032" spans="1:5" ht="15" customHeight="1" x14ac:dyDescent="0.2"/>
    <row r="1033" spans="1:5" ht="15" customHeight="1" x14ac:dyDescent="0.25">
      <c r="A1033" s="95" t="s">
        <v>21</v>
      </c>
      <c r="B1033" s="41"/>
      <c r="C1033" s="41"/>
      <c r="D1033" s="41"/>
      <c r="E1033" s="55"/>
    </row>
    <row r="1034" spans="1:5" ht="15" customHeight="1" x14ac:dyDescent="0.2">
      <c r="A1034" s="96" t="s">
        <v>51</v>
      </c>
      <c r="B1034" s="41"/>
      <c r="C1034" s="41"/>
      <c r="D1034" s="41"/>
      <c r="E1034" s="97" t="s">
        <v>52</v>
      </c>
    </row>
    <row r="1035" spans="1:5" ht="15" customHeight="1" x14ac:dyDescent="0.25">
      <c r="A1035" s="96"/>
      <c r="B1035" s="95"/>
      <c r="C1035" s="41"/>
      <c r="D1035" s="41"/>
      <c r="E1035" s="57"/>
    </row>
    <row r="1036" spans="1:5" ht="15" customHeight="1" x14ac:dyDescent="0.2">
      <c r="A1036" s="55"/>
      <c r="B1036" s="98"/>
      <c r="C1036" s="87" t="s">
        <v>36</v>
      </c>
      <c r="D1036" s="58" t="s">
        <v>37</v>
      </c>
      <c r="E1036" s="46" t="s">
        <v>38</v>
      </c>
    </row>
    <row r="1037" spans="1:5" ht="15" customHeight="1" x14ac:dyDescent="0.2">
      <c r="A1037" s="55"/>
      <c r="B1037" s="91"/>
      <c r="C1037" s="87">
        <v>6172</v>
      </c>
      <c r="D1037" s="99" t="s">
        <v>104</v>
      </c>
      <c r="E1037" s="50">
        <v>20550543</v>
      </c>
    </row>
    <row r="1038" spans="1:5" ht="15" customHeight="1" x14ac:dyDescent="0.2">
      <c r="A1038" s="55"/>
      <c r="B1038" s="100"/>
      <c r="C1038" s="101" t="s">
        <v>40</v>
      </c>
      <c r="D1038" s="53"/>
      <c r="E1038" s="54">
        <f>SUM(E1037:E1037)</f>
        <v>20550543</v>
      </c>
    </row>
    <row r="1039" spans="1:5" ht="15" customHeight="1" x14ac:dyDescent="0.2"/>
    <row r="1040" spans="1:5" ht="15" customHeight="1" x14ac:dyDescent="0.2"/>
    <row r="1041" spans="1:5" ht="15" customHeight="1" x14ac:dyDescent="0.2"/>
    <row r="1042" spans="1:5" ht="15" customHeight="1" x14ac:dyDescent="0.2"/>
    <row r="1043" spans="1:5" ht="15" customHeight="1" x14ac:dyDescent="0.25">
      <c r="A1043" s="131" t="s">
        <v>179</v>
      </c>
    </row>
    <row r="1044" spans="1:5" ht="15" customHeight="1" x14ac:dyDescent="0.2">
      <c r="A1044" s="196" t="s">
        <v>174</v>
      </c>
      <c r="B1044" s="196"/>
      <c r="C1044" s="196"/>
      <c r="D1044" s="196"/>
      <c r="E1044" s="196"/>
    </row>
    <row r="1045" spans="1:5" ht="15" customHeight="1" x14ac:dyDescent="0.2">
      <c r="A1045" s="196"/>
      <c r="B1045" s="196"/>
      <c r="C1045" s="196"/>
      <c r="D1045" s="196"/>
      <c r="E1045" s="196"/>
    </row>
    <row r="1046" spans="1:5" ht="15" customHeight="1" x14ac:dyDescent="0.2">
      <c r="A1046" s="190" t="s">
        <v>180</v>
      </c>
      <c r="B1046" s="190"/>
      <c r="C1046" s="190"/>
      <c r="D1046" s="190"/>
      <c r="E1046" s="190"/>
    </row>
    <row r="1047" spans="1:5" ht="15" customHeight="1" x14ac:dyDescent="0.2">
      <c r="A1047" s="190"/>
      <c r="B1047" s="190"/>
      <c r="C1047" s="190"/>
      <c r="D1047" s="190"/>
      <c r="E1047" s="190"/>
    </row>
    <row r="1048" spans="1:5" ht="15" customHeight="1" x14ac:dyDescent="0.2">
      <c r="A1048" s="190"/>
      <c r="B1048" s="190"/>
      <c r="C1048" s="190"/>
      <c r="D1048" s="190"/>
      <c r="E1048" s="190"/>
    </row>
    <row r="1049" spans="1:5" ht="15" customHeight="1" x14ac:dyDescent="0.2">
      <c r="A1049" s="190"/>
      <c r="B1049" s="190"/>
      <c r="C1049" s="190"/>
      <c r="D1049" s="190"/>
      <c r="E1049" s="190"/>
    </row>
    <row r="1050" spans="1:5" ht="15" customHeight="1" x14ac:dyDescent="0.2">
      <c r="A1050" s="190"/>
      <c r="B1050" s="190"/>
      <c r="C1050" s="190"/>
      <c r="D1050" s="190"/>
      <c r="E1050" s="190"/>
    </row>
    <row r="1051" spans="1:5" ht="15" customHeight="1" x14ac:dyDescent="0.2">
      <c r="A1051" s="190"/>
      <c r="B1051" s="190"/>
      <c r="C1051" s="190"/>
      <c r="D1051" s="190"/>
      <c r="E1051" s="190"/>
    </row>
    <row r="1052" spans="1:5" ht="15" customHeight="1" x14ac:dyDescent="0.2"/>
    <row r="1053" spans="1:5" ht="15" customHeight="1" x14ac:dyDescent="0.25">
      <c r="A1053" s="40" t="s">
        <v>21</v>
      </c>
      <c r="B1053" s="41"/>
      <c r="C1053" s="41"/>
      <c r="D1053" s="41"/>
      <c r="E1053" s="41"/>
    </row>
    <row r="1054" spans="1:5" ht="15" customHeight="1" x14ac:dyDescent="0.2">
      <c r="A1054" s="5" t="s">
        <v>97</v>
      </c>
      <c r="B1054" s="4"/>
      <c r="C1054" s="4"/>
      <c r="D1054" s="4"/>
      <c r="E1054" s="6" t="s">
        <v>181</v>
      </c>
    </row>
    <row r="1055" spans="1:5" ht="15" customHeight="1" x14ac:dyDescent="0.25">
      <c r="A1055" s="40" t="s">
        <v>182</v>
      </c>
      <c r="B1055" s="125"/>
      <c r="C1055" s="41"/>
      <c r="D1055" s="41"/>
      <c r="E1055" s="44"/>
    </row>
    <row r="1056" spans="1:5" ht="15" customHeight="1" x14ac:dyDescent="0.2">
      <c r="A1056" s="10" t="s">
        <v>34</v>
      </c>
      <c r="B1056" s="10" t="s">
        <v>35</v>
      </c>
      <c r="C1056" s="10" t="s">
        <v>36</v>
      </c>
      <c r="D1056" s="45" t="s">
        <v>37</v>
      </c>
      <c r="E1056" s="46" t="s">
        <v>38</v>
      </c>
    </row>
    <row r="1057" spans="1:5" ht="15" customHeight="1" x14ac:dyDescent="0.2">
      <c r="A1057" s="129">
        <v>25</v>
      </c>
      <c r="B1057" s="60">
        <v>60005100579</v>
      </c>
      <c r="C1057" s="87">
        <v>3522</v>
      </c>
      <c r="D1057" s="79" t="s">
        <v>183</v>
      </c>
      <c r="E1057" s="151">
        <v>-345000</v>
      </c>
    </row>
    <row r="1058" spans="1:5" ht="15" customHeight="1" x14ac:dyDescent="0.2">
      <c r="A1058" s="129">
        <v>25</v>
      </c>
      <c r="B1058" s="60">
        <v>60005100654</v>
      </c>
      <c r="C1058" s="87">
        <v>3522</v>
      </c>
      <c r="D1058" s="79" t="s">
        <v>183</v>
      </c>
      <c r="E1058" s="151">
        <v>345000</v>
      </c>
    </row>
    <row r="1059" spans="1:5" ht="15" customHeight="1" x14ac:dyDescent="0.2">
      <c r="A1059" s="129"/>
      <c r="B1059" s="92"/>
      <c r="C1059" s="52" t="s">
        <v>40</v>
      </c>
      <c r="D1059" s="53"/>
      <c r="E1059" s="54">
        <f>SUM(E1057:E1058)</f>
        <v>0</v>
      </c>
    </row>
    <row r="1060" spans="1:5" ht="15" customHeight="1" x14ac:dyDescent="0.2"/>
    <row r="1061" spans="1:5" ht="15" customHeight="1" x14ac:dyDescent="0.2"/>
    <row r="1062" spans="1:5" ht="15" customHeight="1" x14ac:dyDescent="0.25">
      <c r="A1062" s="131" t="s">
        <v>184</v>
      </c>
    </row>
    <row r="1063" spans="1:5" ht="15" customHeight="1" x14ac:dyDescent="0.2">
      <c r="A1063" s="196" t="s">
        <v>174</v>
      </c>
      <c r="B1063" s="196"/>
      <c r="C1063" s="196"/>
      <c r="D1063" s="196"/>
      <c r="E1063" s="196"/>
    </row>
    <row r="1064" spans="1:5" ht="15" customHeight="1" x14ac:dyDescent="0.2">
      <c r="A1064" s="196"/>
      <c r="B1064" s="196"/>
      <c r="C1064" s="196"/>
      <c r="D1064" s="196"/>
      <c r="E1064" s="196"/>
    </row>
    <row r="1065" spans="1:5" ht="15" customHeight="1" x14ac:dyDescent="0.2">
      <c r="A1065" s="190" t="s">
        <v>185</v>
      </c>
      <c r="B1065" s="190"/>
      <c r="C1065" s="190"/>
      <c r="D1065" s="190"/>
      <c r="E1065" s="190"/>
    </row>
    <row r="1066" spans="1:5" ht="15" customHeight="1" x14ac:dyDescent="0.2">
      <c r="A1066" s="190"/>
      <c r="B1066" s="190"/>
      <c r="C1066" s="190"/>
      <c r="D1066" s="190"/>
      <c r="E1066" s="190"/>
    </row>
    <row r="1067" spans="1:5" ht="15" customHeight="1" x14ac:dyDescent="0.2">
      <c r="A1067" s="190"/>
      <c r="B1067" s="190"/>
      <c r="C1067" s="190"/>
      <c r="D1067" s="190"/>
      <c r="E1067" s="190"/>
    </row>
    <row r="1068" spans="1:5" ht="15" customHeight="1" x14ac:dyDescent="0.2">
      <c r="A1068" s="190"/>
      <c r="B1068" s="190"/>
      <c r="C1068" s="190"/>
      <c r="D1068" s="190"/>
      <c r="E1068" s="190"/>
    </row>
    <row r="1069" spans="1:5" ht="15" customHeight="1" x14ac:dyDescent="0.2">
      <c r="A1069" s="190"/>
      <c r="B1069" s="190"/>
      <c r="C1069" s="190"/>
      <c r="D1069" s="190"/>
      <c r="E1069" s="190"/>
    </row>
    <row r="1070" spans="1:5" ht="15" customHeight="1" x14ac:dyDescent="0.2">
      <c r="A1070" s="190"/>
      <c r="B1070" s="190"/>
      <c r="C1070" s="190"/>
      <c r="D1070" s="190"/>
      <c r="E1070" s="190"/>
    </row>
    <row r="1071" spans="1:5" ht="15" customHeight="1" x14ac:dyDescent="0.2">
      <c r="B1071" s="152"/>
    </row>
    <row r="1072" spans="1:5" ht="15" customHeight="1" x14ac:dyDescent="0.25">
      <c r="A1072" s="40" t="s">
        <v>21</v>
      </c>
      <c r="B1072" s="139"/>
      <c r="C1072" s="41"/>
      <c r="D1072" s="41"/>
      <c r="E1072" s="41"/>
    </row>
    <row r="1073" spans="1:5" ht="15" customHeight="1" x14ac:dyDescent="0.2">
      <c r="A1073" s="5" t="s">
        <v>97</v>
      </c>
      <c r="B1073" s="153"/>
      <c r="C1073" s="4"/>
      <c r="D1073" s="4"/>
      <c r="E1073" s="6" t="s">
        <v>181</v>
      </c>
    </row>
    <row r="1074" spans="1:5" ht="15" customHeight="1" x14ac:dyDescent="0.25">
      <c r="A1074" s="40" t="s">
        <v>186</v>
      </c>
      <c r="B1074" s="141"/>
      <c r="C1074" s="41"/>
      <c r="D1074" s="41"/>
      <c r="E1074" s="44"/>
    </row>
    <row r="1075" spans="1:5" ht="15" customHeight="1" x14ac:dyDescent="0.2">
      <c r="A1075" s="10" t="s">
        <v>34</v>
      </c>
      <c r="B1075" s="10" t="s">
        <v>35</v>
      </c>
      <c r="C1075" s="10" t="s">
        <v>36</v>
      </c>
      <c r="D1075" s="45" t="s">
        <v>37</v>
      </c>
      <c r="E1075" s="9" t="s">
        <v>38</v>
      </c>
    </row>
    <row r="1076" spans="1:5" ht="15" customHeight="1" x14ac:dyDescent="0.2">
      <c r="A1076" s="102">
        <v>888</v>
      </c>
      <c r="B1076" s="60">
        <v>60001100355</v>
      </c>
      <c r="C1076" s="87">
        <v>3121</v>
      </c>
      <c r="D1076" s="79" t="s">
        <v>183</v>
      </c>
      <c r="E1076" s="151">
        <v>-35334</v>
      </c>
    </row>
    <row r="1077" spans="1:5" ht="15" customHeight="1" x14ac:dyDescent="0.2">
      <c r="A1077" s="102">
        <v>888</v>
      </c>
      <c r="B1077" s="60">
        <v>60001100214</v>
      </c>
      <c r="C1077" s="87">
        <v>3114</v>
      </c>
      <c r="D1077" s="79" t="s">
        <v>183</v>
      </c>
      <c r="E1077" s="151">
        <v>-64248.7</v>
      </c>
    </row>
    <row r="1078" spans="1:5" ht="15" customHeight="1" x14ac:dyDescent="0.2">
      <c r="A1078" s="102">
        <v>888</v>
      </c>
      <c r="B1078" s="60">
        <v>60001100355</v>
      </c>
      <c r="C1078" s="87">
        <v>3121</v>
      </c>
      <c r="D1078" s="32" t="s">
        <v>187</v>
      </c>
      <c r="E1078" s="151">
        <v>35334</v>
      </c>
    </row>
    <row r="1079" spans="1:5" ht="15" customHeight="1" x14ac:dyDescent="0.2">
      <c r="A1079" s="102">
        <v>888</v>
      </c>
      <c r="B1079" s="60">
        <v>60001100214</v>
      </c>
      <c r="C1079" s="87">
        <v>3114</v>
      </c>
      <c r="D1079" s="32" t="s">
        <v>187</v>
      </c>
      <c r="E1079" s="151">
        <v>64248.7</v>
      </c>
    </row>
    <row r="1080" spans="1:5" ht="15" customHeight="1" x14ac:dyDescent="0.2">
      <c r="A1080" s="129"/>
      <c r="B1080" s="92"/>
      <c r="C1080" s="52" t="s">
        <v>40</v>
      </c>
      <c r="D1080" s="53"/>
      <c r="E1080" s="54">
        <f>SUM(E1076:E1079)</f>
        <v>0</v>
      </c>
    </row>
    <row r="1081" spans="1:5" ht="15" customHeight="1" x14ac:dyDescent="0.2"/>
    <row r="1082" spans="1:5" ht="15" customHeight="1" x14ac:dyDescent="0.25">
      <c r="A1082" s="40" t="s">
        <v>188</v>
      </c>
      <c r="B1082" s="125"/>
      <c r="C1082" s="41"/>
      <c r="D1082" s="41"/>
      <c r="E1082" s="44"/>
    </row>
    <row r="1083" spans="1:5" ht="15" customHeight="1" x14ac:dyDescent="0.2">
      <c r="A1083" s="10" t="s">
        <v>34</v>
      </c>
      <c r="B1083" s="10" t="s">
        <v>35</v>
      </c>
      <c r="C1083" s="10" t="s">
        <v>36</v>
      </c>
      <c r="D1083" s="45" t="s">
        <v>37</v>
      </c>
      <c r="E1083" s="46" t="s">
        <v>38</v>
      </c>
    </row>
    <row r="1084" spans="1:5" ht="15" customHeight="1" x14ac:dyDescent="0.2">
      <c r="A1084" s="102">
        <v>888</v>
      </c>
      <c r="B1084" s="60">
        <v>60004100112</v>
      </c>
      <c r="C1084" s="87">
        <v>2212</v>
      </c>
      <c r="D1084" s="79" t="s">
        <v>183</v>
      </c>
      <c r="E1084" s="151">
        <v>-476265</v>
      </c>
    </row>
    <row r="1085" spans="1:5" ht="15" customHeight="1" x14ac:dyDescent="0.2">
      <c r="A1085" s="129"/>
      <c r="B1085" s="60"/>
      <c r="C1085" s="52" t="s">
        <v>40</v>
      </c>
      <c r="D1085" s="53"/>
      <c r="E1085" s="54">
        <f>SUM(E1084:E1084)</f>
        <v>-476265</v>
      </c>
    </row>
    <row r="1086" spans="1:5" ht="15" customHeight="1" x14ac:dyDescent="0.2"/>
    <row r="1087" spans="1:5" ht="15" customHeight="1" x14ac:dyDescent="0.25">
      <c r="A1087" s="40" t="s">
        <v>189</v>
      </c>
      <c r="B1087" s="141"/>
      <c r="C1087" s="41"/>
      <c r="D1087" s="41"/>
      <c r="E1087" s="44"/>
    </row>
    <row r="1088" spans="1:5" ht="15" customHeight="1" x14ac:dyDescent="0.2">
      <c r="A1088" s="10" t="s">
        <v>34</v>
      </c>
      <c r="B1088" s="10" t="s">
        <v>35</v>
      </c>
      <c r="C1088" s="10" t="s">
        <v>36</v>
      </c>
      <c r="D1088" s="45" t="s">
        <v>37</v>
      </c>
      <c r="E1088" s="9" t="s">
        <v>38</v>
      </c>
    </row>
    <row r="1089" spans="1:7" ht="15" customHeight="1" x14ac:dyDescent="0.2">
      <c r="A1089" s="102">
        <v>888</v>
      </c>
      <c r="B1089" s="60">
        <v>60003100425</v>
      </c>
      <c r="C1089" s="87">
        <v>3315</v>
      </c>
      <c r="D1089" s="79" t="s">
        <v>183</v>
      </c>
      <c r="E1089" s="151">
        <v>-375000</v>
      </c>
    </row>
    <row r="1090" spans="1:7" ht="15" customHeight="1" x14ac:dyDescent="0.2">
      <c r="A1090" s="102">
        <v>888</v>
      </c>
      <c r="B1090" s="60">
        <v>60003100283</v>
      </c>
      <c r="C1090" s="87">
        <v>3315</v>
      </c>
      <c r="D1090" s="79" t="s">
        <v>183</v>
      </c>
      <c r="E1090" s="151">
        <v>29800</v>
      </c>
    </row>
    <row r="1091" spans="1:7" ht="15" customHeight="1" x14ac:dyDescent="0.2">
      <c r="A1091" s="102">
        <v>888</v>
      </c>
      <c r="B1091" s="60">
        <v>60003100198</v>
      </c>
      <c r="C1091" s="87">
        <v>3315</v>
      </c>
      <c r="D1091" s="79" t="s">
        <v>183</v>
      </c>
      <c r="E1091" s="151">
        <v>233645</v>
      </c>
    </row>
    <row r="1092" spans="1:7" ht="15" customHeight="1" x14ac:dyDescent="0.2">
      <c r="A1092" s="102">
        <v>888</v>
      </c>
      <c r="B1092" s="60">
        <v>60003100642</v>
      </c>
      <c r="C1092" s="87">
        <v>3315</v>
      </c>
      <c r="D1092" s="79" t="s">
        <v>183</v>
      </c>
      <c r="E1092" s="151">
        <v>587820</v>
      </c>
    </row>
    <row r="1093" spans="1:7" ht="15" customHeight="1" x14ac:dyDescent="0.2">
      <c r="A1093" s="129"/>
      <c r="B1093" s="92"/>
      <c r="C1093" s="52" t="s">
        <v>40</v>
      </c>
      <c r="D1093" s="53"/>
      <c r="E1093" s="54">
        <f>SUM(E1089:E1092)</f>
        <v>476265</v>
      </c>
    </row>
    <row r="1094" spans="1:7" ht="15" customHeight="1" x14ac:dyDescent="0.2"/>
    <row r="1095" spans="1:7" ht="15" customHeight="1" x14ac:dyDescent="0.25">
      <c r="A1095" s="40" t="s">
        <v>190</v>
      </c>
      <c r="B1095" s="125"/>
      <c r="C1095" s="41"/>
      <c r="D1095" s="41"/>
      <c r="E1095" s="44"/>
    </row>
    <row r="1096" spans="1:7" ht="15" customHeight="1" x14ac:dyDescent="0.2">
      <c r="A1096" s="10" t="s">
        <v>34</v>
      </c>
      <c r="B1096" s="10" t="s">
        <v>35</v>
      </c>
      <c r="C1096" s="10" t="s">
        <v>36</v>
      </c>
      <c r="D1096" s="45" t="s">
        <v>37</v>
      </c>
      <c r="E1096" s="46" t="s">
        <v>38</v>
      </c>
    </row>
    <row r="1097" spans="1:7" ht="15" customHeight="1" x14ac:dyDescent="0.2">
      <c r="A1097" s="102">
        <v>888</v>
      </c>
      <c r="B1097" s="60">
        <v>60002100529</v>
      </c>
      <c r="C1097" s="60">
        <v>4357</v>
      </c>
      <c r="D1097" s="79" t="s">
        <v>183</v>
      </c>
      <c r="E1097" s="33">
        <v>-73000</v>
      </c>
      <c r="G1097" s="94">
        <f>SUM(E1076:E1077,E1084,E1089,E1097)</f>
        <v>-1023847.7</v>
      </c>
    </row>
    <row r="1098" spans="1:7" ht="15" customHeight="1" x14ac:dyDescent="0.2">
      <c r="A1098" s="102">
        <v>888</v>
      </c>
      <c r="B1098" s="60">
        <v>60002100516</v>
      </c>
      <c r="C1098" s="60">
        <v>4357</v>
      </c>
      <c r="D1098" s="79" t="s">
        <v>183</v>
      </c>
      <c r="E1098" s="33">
        <v>73000</v>
      </c>
      <c r="G1098" s="94">
        <f>SUM(E1078:E1079,E1090:E1092,E1098)</f>
        <v>1023847.7</v>
      </c>
    </row>
    <row r="1099" spans="1:7" ht="15" customHeight="1" x14ac:dyDescent="0.2">
      <c r="A1099" s="129"/>
      <c r="B1099" s="92"/>
      <c r="C1099" s="52" t="s">
        <v>40</v>
      </c>
      <c r="D1099" s="53"/>
      <c r="E1099" s="54">
        <f>SUM(E1097:E1098)</f>
        <v>0</v>
      </c>
    </row>
    <row r="1100" spans="1:7" ht="15" customHeight="1" x14ac:dyDescent="0.2"/>
    <row r="1101" spans="1:7" ht="15" customHeight="1" x14ac:dyDescent="0.2"/>
    <row r="1102" spans="1:7" ht="15" customHeight="1" x14ac:dyDescent="0.25">
      <c r="A1102" s="131" t="s">
        <v>191</v>
      </c>
    </row>
    <row r="1103" spans="1:7" ht="15" customHeight="1" x14ac:dyDescent="0.2">
      <c r="A1103" s="196" t="s">
        <v>174</v>
      </c>
      <c r="B1103" s="196"/>
      <c r="C1103" s="196"/>
      <c r="D1103" s="196"/>
      <c r="E1103" s="196"/>
    </row>
    <row r="1104" spans="1:7" ht="15" customHeight="1" x14ac:dyDescent="0.2">
      <c r="A1104" s="196"/>
      <c r="B1104" s="196"/>
      <c r="C1104" s="196"/>
      <c r="D1104" s="196"/>
      <c r="E1104" s="196"/>
    </row>
    <row r="1105" spans="1:5" ht="15" customHeight="1" x14ac:dyDescent="0.2">
      <c r="A1105" s="190" t="s">
        <v>192</v>
      </c>
      <c r="B1105" s="190"/>
      <c r="C1105" s="190"/>
      <c r="D1105" s="190"/>
      <c r="E1105" s="190"/>
    </row>
    <row r="1106" spans="1:5" ht="15" customHeight="1" x14ac:dyDescent="0.2">
      <c r="A1106" s="190"/>
      <c r="B1106" s="190"/>
      <c r="C1106" s="190"/>
      <c r="D1106" s="190"/>
      <c r="E1106" s="190"/>
    </row>
    <row r="1107" spans="1:5" ht="15" customHeight="1" x14ac:dyDescent="0.2">
      <c r="A1107" s="190"/>
      <c r="B1107" s="190"/>
      <c r="C1107" s="190"/>
      <c r="D1107" s="190"/>
      <c r="E1107" s="190"/>
    </row>
    <row r="1108" spans="1:5" ht="15" customHeight="1" x14ac:dyDescent="0.2">
      <c r="A1108" s="190"/>
      <c r="B1108" s="190"/>
      <c r="C1108" s="190"/>
      <c r="D1108" s="190"/>
      <c r="E1108" s="190"/>
    </row>
    <row r="1109" spans="1:5" ht="15" customHeight="1" x14ac:dyDescent="0.2">
      <c r="A1109" s="190"/>
      <c r="B1109" s="190"/>
      <c r="C1109" s="190"/>
      <c r="D1109" s="190"/>
      <c r="E1109" s="190"/>
    </row>
    <row r="1110" spans="1:5" ht="15" customHeight="1" x14ac:dyDescent="0.2"/>
    <row r="1111" spans="1:5" ht="15" customHeight="1" x14ac:dyDescent="0.25">
      <c r="A1111" s="40" t="s">
        <v>21</v>
      </c>
      <c r="B1111" s="41"/>
      <c r="C1111" s="41"/>
      <c r="D1111" s="41"/>
      <c r="E1111" s="41"/>
    </row>
    <row r="1112" spans="1:5" ht="15" customHeight="1" x14ac:dyDescent="0.2">
      <c r="A1112" s="5" t="s">
        <v>97</v>
      </c>
      <c r="B1112" s="4"/>
      <c r="C1112" s="4"/>
      <c r="D1112" s="4"/>
      <c r="E1112" s="6" t="s">
        <v>181</v>
      </c>
    </row>
    <row r="1113" spans="1:5" ht="15" customHeight="1" x14ac:dyDescent="0.25">
      <c r="A1113" s="40" t="s">
        <v>186</v>
      </c>
      <c r="B1113" s="125"/>
      <c r="C1113" s="41"/>
      <c r="D1113" s="41"/>
      <c r="E1113" s="44"/>
    </row>
    <row r="1114" spans="1:5" ht="15" customHeight="1" x14ac:dyDescent="0.2">
      <c r="A1114" s="10" t="s">
        <v>34</v>
      </c>
      <c r="B1114" s="10" t="s">
        <v>35</v>
      </c>
      <c r="C1114" s="10" t="s">
        <v>36</v>
      </c>
      <c r="D1114" s="45" t="s">
        <v>37</v>
      </c>
      <c r="E1114" s="9" t="s">
        <v>38</v>
      </c>
    </row>
    <row r="1115" spans="1:5" ht="15" customHeight="1" x14ac:dyDescent="0.2">
      <c r="A1115" s="129">
        <v>10</v>
      </c>
      <c r="B1115" s="60">
        <v>60001100599</v>
      </c>
      <c r="C1115" s="87">
        <v>3122</v>
      </c>
      <c r="D1115" s="79" t="s">
        <v>183</v>
      </c>
      <c r="E1115" s="154">
        <v>-1165496.3999999999</v>
      </c>
    </row>
    <row r="1116" spans="1:5" ht="15" customHeight="1" x14ac:dyDescent="0.2">
      <c r="A1116" s="129">
        <v>10</v>
      </c>
      <c r="B1116" s="60">
        <v>60001100599</v>
      </c>
      <c r="C1116" s="87">
        <v>3122</v>
      </c>
      <c r="D1116" s="61" t="s">
        <v>56</v>
      </c>
      <c r="E1116" s="33">
        <v>5607</v>
      </c>
    </row>
    <row r="1117" spans="1:5" ht="15" customHeight="1" x14ac:dyDescent="0.2">
      <c r="A1117" s="129">
        <v>10</v>
      </c>
      <c r="B1117" s="60">
        <v>60001100599</v>
      </c>
      <c r="C1117" s="87">
        <v>3122</v>
      </c>
      <c r="D1117" s="32" t="s">
        <v>193</v>
      </c>
      <c r="E1117" s="33">
        <v>334324.52</v>
      </c>
    </row>
    <row r="1118" spans="1:5" ht="15" customHeight="1" x14ac:dyDescent="0.2">
      <c r="A1118" s="129">
        <v>10</v>
      </c>
      <c r="B1118" s="60">
        <v>60001100599</v>
      </c>
      <c r="C1118" s="87">
        <v>3122</v>
      </c>
      <c r="D1118" s="32" t="s">
        <v>187</v>
      </c>
      <c r="E1118" s="33">
        <v>825564.88</v>
      </c>
    </row>
    <row r="1119" spans="1:5" ht="15" customHeight="1" x14ac:dyDescent="0.2">
      <c r="A1119" s="129"/>
      <c r="B1119" s="92"/>
      <c r="C1119" s="52" t="s">
        <v>40</v>
      </c>
      <c r="D1119" s="53"/>
      <c r="E1119" s="54">
        <f>SUM(E1115:E1118)</f>
        <v>0</v>
      </c>
    </row>
    <row r="1120" spans="1:5" ht="15" customHeight="1" x14ac:dyDescent="0.2"/>
    <row r="1121" spans="1:7" ht="15" customHeight="1" x14ac:dyDescent="0.25">
      <c r="A1121" s="40" t="s">
        <v>189</v>
      </c>
      <c r="B1121" s="141"/>
      <c r="C1121" s="41"/>
      <c r="D1121" s="41"/>
      <c r="E1121" s="44"/>
    </row>
    <row r="1122" spans="1:7" ht="15" customHeight="1" x14ac:dyDescent="0.2">
      <c r="A1122" s="10" t="s">
        <v>34</v>
      </c>
      <c r="B1122" s="10" t="s">
        <v>35</v>
      </c>
      <c r="C1122" s="10" t="s">
        <v>36</v>
      </c>
      <c r="D1122" s="45" t="s">
        <v>37</v>
      </c>
      <c r="E1122" s="9" t="s">
        <v>38</v>
      </c>
    </row>
    <row r="1123" spans="1:7" ht="15" customHeight="1" x14ac:dyDescent="0.2">
      <c r="A1123" s="102">
        <v>13</v>
      </c>
      <c r="B1123" s="60">
        <v>60003100417</v>
      </c>
      <c r="C1123" s="87">
        <v>3315</v>
      </c>
      <c r="D1123" s="79" t="s">
        <v>183</v>
      </c>
      <c r="E1123" s="151">
        <v>-10800</v>
      </c>
      <c r="G1123" s="94">
        <f>SUM(E1115,E1123)</f>
        <v>-1176296.3999999999</v>
      </c>
    </row>
    <row r="1124" spans="1:7" ht="15" customHeight="1" x14ac:dyDescent="0.2">
      <c r="A1124" s="102">
        <v>13</v>
      </c>
      <c r="B1124" s="60">
        <v>60003100066</v>
      </c>
      <c r="C1124" s="87">
        <v>3315</v>
      </c>
      <c r="D1124" s="79" t="s">
        <v>183</v>
      </c>
      <c r="E1124" s="151">
        <v>10800</v>
      </c>
      <c r="G1124" s="94">
        <f>SUM(E1116:E1118,E1124)</f>
        <v>1176296.3999999999</v>
      </c>
    </row>
    <row r="1125" spans="1:7" ht="15" customHeight="1" x14ac:dyDescent="0.2">
      <c r="A1125" s="129"/>
      <c r="B1125" s="92"/>
      <c r="C1125" s="52" t="s">
        <v>40</v>
      </c>
      <c r="D1125" s="53"/>
      <c r="E1125" s="54">
        <f>SUM(E1123:E1124)</f>
        <v>0</v>
      </c>
    </row>
    <row r="1126" spans="1:7" ht="15" customHeight="1" x14ac:dyDescent="0.2"/>
    <row r="1127" spans="1:7" ht="15" customHeight="1" x14ac:dyDescent="0.2"/>
    <row r="1128" spans="1:7" ht="15" customHeight="1" x14ac:dyDescent="0.25">
      <c r="A1128" s="131" t="s">
        <v>194</v>
      </c>
    </row>
    <row r="1129" spans="1:7" ht="15" customHeight="1" x14ac:dyDescent="0.2">
      <c r="A1129" s="192" t="s">
        <v>78</v>
      </c>
      <c r="B1129" s="192"/>
      <c r="C1129" s="192"/>
      <c r="D1129" s="192"/>
      <c r="E1129" s="192"/>
    </row>
    <row r="1130" spans="1:7" ht="15" customHeight="1" x14ac:dyDescent="0.2">
      <c r="A1130" s="193" t="s">
        <v>250</v>
      </c>
      <c r="B1130" s="193"/>
      <c r="C1130" s="193"/>
      <c r="D1130" s="193"/>
      <c r="E1130" s="193"/>
    </row>
    <row r="1131" spans="1:7" ht="15" customHeight="1" x14ac:dyDescent="0.2">
      <c r="A1131" s="193"/>
      <c r="B1131" s="193"/>
      <c r="C1131" s="193"/>
      <c r="D1131" s="193"/>
      <c r="E1131" s="193"/>
    </row>
    <row r="1132" spans="1:7" ht="15" customHeight="1" x14ac:dyDescent="0.2">
      <c r="A1132" s="193"/>
      <c r="B1132" s="193"/>
      <c r="C1132" s="193"/>
      <c r="D1132" s="193"/>
      <c r="E1132" s="193"/>
    </row>
    <row r="1133" spans="1:7" ht="15" customHeight="1" x14ac:dyDescent="0.2">
      <c r="A1133" s="193"/>
      <c r="B1133" s="193"/>
      <c r="C1133" s="193"/>
      <c r="D1133" s="193"/>
      <c r="E1133" s="193"/>
    </row>
    <row r="1134" spans="1:7" ht="15" customHeight="1" x14ac:dyDescent="0.2">
      <c r="A1134" s="193"/>
      <c r="B1134" s="193"/>
      <c r="C1134" s="193"/>
      <c r="D1134" s="193"/>
      <c r="E1134" s="193"/>
    </row>
    <row r="1135" spans="1:7" ht="15" customHeight="1" x14ac:dyDescent="0.2">
      <c r="A1135" s="193"/>
      <c r="B1135" s="193"/>
      <c r="C1135" s="193"/>
      <c r="D1135" s="193"/>
      <c r="E1135" s="193"/>
    </row>
    <row r="1136" spans="1:7" ht="15" customHeight="1" x14ac:dyDescent="0.2">
      <c r="A1136" s="193"/>
      <c r="B1136" s="193"/>
      <c r="C1136" s="193"/>
      <c r="D1136" s="193"/>
      <c r="E1136" s="193"/>
    </row>
    <row r="1137" spans="1:5" ht="15" customHeight="1" x14ac:dyDescent="0.2">
      <c r="A1137" s="193"/>
      <c r="B1137" s="193"/>
      <c r="C1137" s="193"/>
      <c r="D1137" s="193"/>
      <c r="E1137" s="193"/>
    </row>
    <row r="1138" spans="1:5" ht="15" customHeight="1" x14ac:dyDescent="0.2">
      <c r="A1138" s="64"/>
      <c r="B1138" s="64"/>
      <c r="C1138" s="64"/>
      <c r="D1138" s="64"/>
      <c r="E1138" s="64"/>
    </row>
    <row r="1139" spans="1:5" ht="15" customHeight="1" x14ac:dyDescent="0.25">
      <c r="A1139" s="40" t="s">
        <v>1</v>
      </c>
      <c r="B1139" s="41"/>
      <c r="C1139" s="41"/>
      <c r="D1139" s="41"/>
      <c r="E1139" s="41"/>
    </row>
    <row r="1140" spans="1:5" ht="15" customHeight="1" x14ac:dyDescent="0.2">
      <c r="A1140" s="42" t="s">
        <v>51</v>
      </c>
      <c r="E1140" t="s">
        <v>52</v>
      </c>
    </row>
    <row r="1141" spans="1:5" ht="15" customHeight="1" x14ac:dyDescent="0.25">
      <c r="B1141" s="40"/>
      <c r="C1141" s="41"/>
      <c r="D1141" s="41"/>
      <c r="E1141" s="44"/>
    </row>
    <row r="1142" spans="1:5" ht="15" customHeight="1" x14ac:dyDescent="0.2">
      <c r="A1142" s="10" t="s">
        <v>34</v>
      </c>
      <c r="B1142" s="9" t="s">
        <v>35</v>
      </c>
      <c r="C1142" s="10" t="s">
        <v>36</v>
      </c>
      <c r="D1142" s="45" t="s">
        <v>37</v>
      </c>
      <c r="E1142" s="46" t="s">
        <v>38</v>
      </c>
    </row>
    <row r="1143" spans="1:5" ht="15" customHeight="1" x14ac:dyDescent="0.2">
      <c r="A1143" s="82">
        <v>887</v>
      </c>
      <c r="B1143" s="31">
        <v>72000000000</v>
      </c>
      <c r="C1143" s="70"/>
      <c r="D1143" s="32" t="s">
        <v>195</v>
      </c>
      <c r="E1143" s="50">
        <v>87556935.780000001</v>
      </c>
    </row>
    <row r="1144" spans="1:5" ht="15" customHeight="1" x14ac:dyDescent="0.2">
      <c r="A1144" s="82"/>
      <c r="B1144" s="34"/>
      <c r="C1144" s="52" t="s">
        <v>40</v>
      </c>
      <c r="D1144" s="53"/>
      <c r="E1144" s="54">
        <f>SUM(E1143:E1143)</f>
        <v>87556935.780000001</v>
      </c>
    </row>
    <row r="1145" spans="1:5" ht="15" customHeight="1" x14ac:dyDescent="0.2">
      <c r="A1145" s="65"/>
      <c r="B1145" s="65"/>
      <c r="C1145" s="65"/>
      <c r="D1145" s="65"/>
      <c r="E1145" s="65"/>
    </row>
    <row r="1146" spans="1:5" ht="15" customHeight="1" x14ac:dyDescent="0.2">
      <c r="A1146" s="65"/>
      <c r="B1146" s="65"/>
      <c r="C1146" s="65"/>
      <c r="D1146" s="65"/>
      <c r="E1146" s="65"/>
    </row>
    <row r="1147" spans="1:5" ht="15" customHeight="1" x14ac:dyDescent="0.25">
      <c r="A1147" s="40" t="s">
        <v>1</v>
      </c>
      <c r="B1147" s="41"/>
      <c r="C1147" s="41"/>
      <c r="D1147" s="41"/>
      <c r="E1147" s="41"/>
    </row>
    <row r="1148" spans="1:5" ht="15" customHeight="1" x14ac:dyDescent="0.2">
      <c r="A1148" s="5" t="s">
        <v>54</v>
      </c>
      <c r="B1148" s="4"/>
      <c r="C1148" s="4"/>
      <c r="D1148" s="4"/>
      <c r="E1148" s="6" t="s">
        <v>55</v>
      </c>
    </row>
    <row r="1149" spans="1:5" ht="15" customHeight="1" x14ac:dyDescent="0.25">
      <c r="B1149" s="40"/>
      <c r="C1149" s="41"/>
      <c r="D1149" s="41"/>
      <c r="E1149" s="44"/>
    </row>
    <row r="1150" spans="1:5" ht="15" customHeight="1" x14ac:dyDescent="0.2">
      <c r="A1150" s="10" t="s">
        <v>34</v>
      </c>
      <c r="B1150" s="9" t="s">
        <v>35</v>
      </c>
      <c r="C1150" s="10" t="s">
        <v>36</v>
      </c>
      <c r="D1150" s="45" t="s">
        <v>37</v>
      </c>
      <c r="E1150" s="46" t="s">
        <v>38</v>
      </c>
    </row>
    <row r="1151" spans="1:5" ht="15" customHeight="1" x14ac:dyDescent="0.2">
      <c r="A1151" s="82">
        <v>19</v>
      </c>
      <c r="B1151" s="31">
        <v>73002000000</v>
      </c>
      <c r="C1151" s="70">
        <v>6402</v>
      </c>
      <c r="D1151" s="32" t="s">
        <v>196</v>
      </c>
      <c r="E1151" s="50">
        <v>-342012</v>
      </c>
    </row>
    <row r="1152" spans="1:5" ht="15" customHeight="1" x14ac:dyDescent="0.2">
      <c r="A1152" s="82"/>
      <c r="B1152" s="34"/>
      <c r="C1152" s="52" t="s">
        <v>40</v>
      </c>
      <c r="D1152" s="53"/>
      <c r="E1152" s="54">
        <f>SUM(E1151:E1151)</f>
        <v>-342012</v>
      </c>
    </row>
    <row r="1153" spans="1:5" ht="15" customHeight="1" x14ac:dyDescent="0.2">
      <c r="B1153" s="4"/>
      <c r="C1153" s="84"/>
      <c r="D1153" s="41"/>
      <c r="E1153" s="85"/>
    </row>
    <row r="1154" spans="1:5" ht="15" customHeight="1" x14ac:dyDescent="0.25">
      <c r="A1154" s="40" t="s">
        <v>21</v>
      </c>
      <c r="B1154" s="41"/>
      <c r="C1154" s="41"/>
      <c r="D1154" s="41"/>
      <c r="E1154" s="65"/>
    </row>
    <row r="1155" spans="1:5" ht="15" customHeight="1" x14ac:dyDescent="0.2">
      <c r="A1155" s="42" t="s">
        <v>51</v>
      </c>
      <c r="E1155" t="s">
        <v>52</v>
      </c>
    </row>
    <row r="1156" spans="1:5" ht="15" customHeight="1" x14ac:dyDescent="0.2">
      <c r="A1156" s="65"/>
      <c r="B1156" s="56"/>
      <c r="C1156" s="41"/>
      <c r="E1156" s="44"/>
    </row>
    <row r="1157" spans="1:5" ht="15" customHeight="1" x14ac:dyDescent="0.2">
      <c r="A1157" s="10" t="s">
        <v>34</v>
      </c>
      <c r="B1157" s="9" t="s">
        <v>35</v>
      </c>
      <c r="C1157" s="10" t="s">
        <v>36</v>
      </c>
      <c r="D1157" s="58" t="s">
        <v>37</v>
      </c>
      <c r="E1157" s="46" t="s">
        <v>38</v>
      </c>
    </row>
    <row r="1158" spans="1:5" ht="15" customHeight="1" x14ac:dyDescent="0.2">
      <c r="A1158" s="82">
        <v>887</v>
      </c>
      <c r="B1158" s="31">
        <v>20000000000</v>
      </c>
      <c r="C1158" s="70">
        <v>6172</v>
      </c>
      <c r="D1158" s="61" t="s">
        <v>197</v>
      </c>
      <c r="E1158" s="50">
        <v>-342012</v>
      </c>
    </row>
    <row r="1159" spans="1:5" ht="15" customHeight="1" x14ac:dyDescent="0.2">
      <c r="A1159" s="82"/>
      <c r="B1159" s="34"/>
      <c r="C1159" s="52" t="s">
        <v>40</v>
      </c>
      <c r="D1159" s="62"/>
      <c r="E1159" s="63">
        <f>SUM(E1158:E1158)</f>
        <v>-342012</v>
      </c>
    </row>
    <row r="1160" spans="1:5" ht="15" customHeight="1" x14ac:dyDescent="0.2"/>
    <row r="1161" spans="1:5" ht="15" customHeight="1" x14ac:dyDescent="0.25">
      <c r="A1161" s="40" t="s">
        <v>21</v>
      </c>
      <c r="B1161" s="41"/>
      <c r="C1161" s="41"/>
      <c r="D1161" s="41"/>
      <c r="E1161" s="41"/>
    </row>
    <row r="1162" spans="1:5" ht="15" customHeight="1" x14ac:dyDescent="0.2">
      <c r="A1162" s="5" t="s">
        <v>97</v>
      </c>
      <c r="B1162" s="4"/>
      <c r="C1162" s="4"/>
      <c r="D1162" s="4"/>
      <c r="E1162" s="6" t="s">
        <v>181</v>
      </c>
    </row>
    <row r="1163" spans="1:5" ht="15" customHeight="1" x14ac:dyDescent="0.25">
      <c r="A1163" s="40" t="s">
        <v>186</v>
      </c>
      <c r="B1163" s="125"/>
      <c r="C1163" s="41"/>
      <c r="D1163" s="41"/>
      <c r="E1163" s="44"/>
    </row>
    <row r="1164" spans="1:5" ht="15" customHeight="1" x14ac:dyDescent="0.2">
      <c r="A1164" s="10" t="s">
        <v>34</v>
      </c>
      <c r="B1164" s="10" t="s">
        <v>35</v>
      </c>
      <c r="C1164" s="10" t="s">
        <v>36</v>
      </c>
      <c r="D1164" s="45" t="s">
        <v>37</v>
      </c>
      <c r="E1164" s="9" t="s">
        <v>38</v>
      </c>
    </row>
    <row r="1165" spans="1:5" ht="15" customHeight="1" x14ac:dyDescent="0.2">
      <c r="A1165" s="129">
        <v>10</v>
      </c>
      <c r="B1165" s="60">
        <v>60001100590</v>
      </c>
      <c r="C1165" s="87">
        <v>3122</v>
      </c>
      <c r="D1165" s="32" t="s">
        <v>183</v>
      </c>
      <c r="E1165" s="154">
        <v>-1253676</v>
      </c>
    </row>
    <row r="1166" spans="1:5" ht="15" customHeight="1" x14ac:dyDescent="0.2">
      <c r="A1166" s="129">
        <v>10</v>
      </c>
      <c r="B1166" s="60">
        <v>60001100594</v>
      </c>
      <c r="C1166" s="87">
        <v>3149</v>
      </c>
      <c r="D1166" s="32" t="s">
        <v>183</v>
      </c>
      <c r="E1166" s="33">
        <v>-999661</v>
      </c>
    </row>
    <row r="1167" spans="1:5" ht="15" customHeight="1" x14ac:dyDescent="0.2">
      <c r="A1167" s="129">
        <v>10</v>
      </c>
      <c r="B1167" s="60">
        <v>60001100595</v>
      </c>
      <c r="C1167" s="87">
        <v>3122</v>
      </c>
      <c r="D1167" s="32" t="s">
        <v>183</v>
      </c>
      <c r="E1167" s="33">
        <v>-800000</v>
      </c>
    </row>
    <row r="1168" spans="1:5" ht="15" customHeight="1" x14ac:dyDescent="0.2">
      <c r="A1168" s="129">
        <v>10</v>
      </c>
      <c r="B1168" s="60">
        <v>60001100596</v>
      </c>
      <c r="C1168" s="87">
        <v>3122</v>
      </c>
      <c r="D1168" s="32" t="s">
        <v>183</v>
      </c>
      <c r="E1168" s="33">
        <v>-2367000</v>
      </c>
    </row>
    <row r="1169" spans="1:5" ht="15" customHeight="1" x14ac:dyDescent="0.2">
      <c r="A1169" s="129">
        <v>10</v>
      </c>
      <c r="B1169" s="60">
        <v>60001100598</v>
      </c>
      <c r="C1169" s="87">
        <v>3121</v>
      </c>
      <c r="D1169" s="32" t="s">
        <v>183</v>
      </c>
      <c r="E1169" s="33">
        <v>-2500000</v>
      </c>
    </row>
    <row r="1170" spans="1:5" ht="15" customHeight="1" x14ac:dyDescent="0.2">
      <c r="A1170" s="129">
        <v>10</v>
      </c>
      <c r="B1170" s="60">
        <v>60001100599</v>
      </c>
      <c r="C1170" s="87">
        <v>3122</v>
      </c>
      <c r="D1170" s="32" t="s">
        <v>183</v>
      </c>
      <c r="E1170" s="33">
        <v>-3238450</v>
      </c>
    </row>
    <row r="1171" spans="1:5" ht="15" customHeight="1" x14ac:dyDescent="0.2">
      <c r="A1171" s="129">
        <v>10</v>
      </c>
      <c r="B1171" s="60">
        <v>60001100600</v>
      </c>
      <c r="C1171" s="87">
        <v>3231</v>
      </c>
      <c r="D1171" s="32" t="s">
        <v>183</v>
      </c>
      <c r="E1171" s="33">
        <v>-134050</v>
      </c>
    </row>
    <row r="1172" spans="1:5" ht="15" customHeight="1" x14ac:dyDescent="0.2">
      <c r="A1172" s="129">
        <v>10</v>
      </c>
      <c r="B1172" s="60">
        <v>60001100600</v>
      </c>
      <c r="C1172" s="87">
        <v>3231</v>
      </c>
      <c r="D1172" s="61" t="s">
        <v>198</v>
      </c>
      <c r="E1172" s="33">
        <v>-1458000</v>
      </c>
    </row>
    <row r="1173" spans="1:5" ht="15" customHeight="1" x14ac:dyDescent="0.2">
      <c r="A1173" s="129">
        <v>10</v>
      </c>
      <c r="B1173" s="60">
        <v>60001100601</v>
      </c>
      <c r="C1173" s="87">
        <v>3122</v>
      </c>
      <c r="D1173" s="32" t="s">
        <v>183</v>
      </c>
      <c r="E1173" s="33">
        <v>-2242795</v>
      </c>
    </row>
    <row r="1174" spans="1:5" ht="15" customHeight="1" x14ac:dyDescent="0.2">
      <c r="A1174" s="129">
        <v>10</v>
      </c>
      <c r="B1174" s="60">
        <v>60001100602</v>
      </c>
      <c r="C1174" s="87">
        <v>3122</v>
      </c>
      <c r="D1174" s="61" t="s">
        <v>198</v>
      </c>
      <c r="E1174" s="33">
        <v>-1052417</v>
      </c>
    </row>
    <row r="1175" spans="1:5" ht="15" customHeight="1" x14ac:dyDescent="0.2">
      <c r="A1175" s="129">
        <v>10</v>
      </c>
      <c r="B1175" s="60">
        <v>60001100612</v>
      </c>
      <c r="C1175" s="87">
        <v>3122</v>
      </c>
      <c r="D1175" s="61" t="s">
        <v>198</v>
      </c>
      <c r="E1175" s="33">
        <v>-1953605</v>
      </c>
    </row>
    <row r="1176" spans="1:5" ht="15" customHeight="1" x14ac:dyDescent="0.2">
      <c r="A1176" s="129">
        <v>10</v>
      </c>
      <c r="B1176" s="60">
        <v>60001100623</v>
      </c>
      <c r="C1176" s="87">
        <v>3123</v>
      </c>
      <c r="D1176" s="61" t="s">
        <v>198</v>
      </c>
      <c r="E1176" s="33">
        <v>-2267760</v>
      </c>
    </row>
    <row r="1177" spans="1:5" ht="15" customHeight="1" x14ac:dyDescent="0.2">
      <c r="A1177" s="129">
        <v>10</v>
      </c>
      <c r="B1177" s="60">
        <v>60001100659</v>
      </c>
      <c r="C1177" s="87">
        <v>3121</v>
      </c>
      <c r="D1177" s="61" t="s">
        <v>198</v>
      </c>
      <c r="E1177" s="33">
        <v>-1346000</v>
      </c>
    </row>
    <row r="1178" spans="1:5" ht="15" customHeight="1" x14ac:dyDescent="0.2">
      <c r="A1178" s="129">
        <v>888</v>
      </c>
      <c r="B1178" s="60">
        <v>60001100590</v>
      </c>
      <c r="C1178" s="87">
        <v>3122</v>
      </c>
      <c r="D1178" s="32" t="s">
        <v>183</v>
      </c>
      <c r="E1178" s="33">
        <v>1253676</v>
      </c>
    </row>
    <row r="1179" spans="1:5" ht="15" customHeight="1" x14ac:dyDescent="0.2">
      <c r="A1179" s="129">
        <v>888</v>
      </c>
      <c r="B1179" s="60">
        <v>60001100594</v>
      </c>
      <c r="C1179" s="87">
        <v>3149</v>
      </c>
      <c r="D1179" s="32" t="s">
        <v>183</v>
      </c>
      <c r="E1179" s="33">
        <v>999661</v>
      </c>
    </row>
    <row r="1180" spans="1:5" ht="15" customHeight="1" x14ac:dyDescent="0.2">
      <c r="A1180" s="129">
        <v>888</v>
      </c>
      <c r="B1180" s="60">
        <v>60001100595</v>
      </c>
      <c r="C1180" s="87">
        <v>3122</v>
      </c>
      <c r="D1180" s="32" t="s">
        <v>183</v>
      </c>
      <c r="E1180" s="33">
        <v>800000</v>
      </c>
    </row>
    <row r="1181" spans="1:5" ht="15" customHeight="1" x14ac:dyDescent="0.2">
      <c r="A1181" s="129">
        <v>888</v>
      </c>
      <c r="B1181" s="60">
        <v>60001100596</v>
      </c>
      <c r="C1181" s="87">
        <v>3122</v>
      </c>
      <c r="D1181" s="32" t="s">
        <v>183</v>
      </c>
      <c r="E1181" s="33">
        <v>2367000</v>
      </c>
    </row>
    <row r="1182" spans="1:5" ht="15" customHeight="1" x14ac:dyDescent="0.2">
      <c r="A1182" s="129">
        <v>888</v>
      </c>
      <c r="B1182" s="60">
        <v>60001100598</v>
      </c>
      <c r="C1182" s="87">
        <v>3121</v>
      </c>
      <c r="D1182" s="32" t="s">
        <v>183</v>
      </c>
      <c r="E1182" s="33">
        <v>2500000</v>
      </c>
    </row>
    <row r="1183" spans="1:5" ht="15" customHeight="1" x14ac:dyDescent="0.2">
      <c r="A1183" s="129">
        <v>888</v>
      </c>
      <c r="B1183" s="60">
        <v>60001100599</v>
      </c>
      <c r="C1183" s="87">
        <v>3122</v>
      </c>
      <c r="D1183" s="32" t="s">
        <v>183</v>
      </c>
      <c r="E1183" s="33">
        <v>3238450</v>
      </c>
    </row>
    <row r="1184" spans="1:5" ht="15" customHeight="1" x14ac:dyDescent="0.2">
      <c r="A1184" s="129">
        <v>888</v>
      </c>
      <c r="B1184" s="60">
        <v>60001100600</v>
      </c>
      <c r="C1184" s="87">
        <v>3231</v>
      </c>
      <c r="D1184" s="32" t="s">
        <v>183</v>
      </c>
      <c r="E1184" s="33">
        <v>134050</v>
      </c>
    </row>
    <row r="1185" spans="1:5" ht="15" customHeight="1" x14ac:dyDescent="0.2">
      <c r="A1185" s="129">
        <v>888</v>
      </c>
      <c r="B1185" s="60">
        <v>60001100600</v>
      </c>
      <c r="C1185" s="87">
        <v>3231</v>
      </c>
      <c r="D1185" s="61" t="s">
        <v>198</v>
      </c>
      <c r="E1185" s="33">
        <v>1458000</v>
      </c>
    </row>
    <row r="1186" spans="1:5" ht="15" customHeight="1" x14ac:dyDescent="0.2">
      <c r="A1186" s="129">
        <v>888</v>
      </c>
      <c r="B1186" s="60">
        <v>60001100601</v>
      </c>
      <c r="C1186" s="87">
        <v>3122</v>
      </c>
      <c r="D1186" s="32" t="s">
        <v>183</v>
      </c>
      <c r="E1186" s="33">
        <v>2242795</v>
      </c>
    </row>
    <row r="1187" spans="1:5" ht="15" customHeight="1" x14ac:dyDescent="0.2">
      <c r="A1187" s="129">
        <v>888</v>
      </c>
      <c r="B1187" s="60">
        <v>60001100602</v>
      </c>
      <c r="C1187" s="87">
        <v>3122</v>
      </c>
      <c r="D1187" s="61" t="s">
        <v>198</v>
      </c>
      <c r="E1187" s="33">
        <v>1052417</v>
      </c>
    </row>
    <row r="1188" spans="1:5" ht="15" customHeight="1" x14ac:dyDescent="0.2">
      <c r="A1188" s="129">
        <v>888</v>
      </c>
      <c r="B1188" s="60">
        <v>60001100612</v>
      </c>
      <c r="C1188" s="87">
        <v>3122</v>
      </c>
      <c r="D1188" s="61" t="s">
        <v>198</v>
      </c>
      <c r="E1188" s="33">
        <v>1953605</v>
      </c>
    </row>
    <row r="1189" spans="1:5" ht="15" customHeight="1" x14ac:dyDescent="0.2">
      <c r="A1189" s="129">
        <v>888</v>
      </c>
      <c r="B1189" s="60">
        <v>60001100623</v>
      </c>
      <c r="C1189" s="87">
        <v>3123</v>
      </c>
      <c r="D1189" s="61" t="s">
        <v>198</v>
      </c>
      <c r="E1189" s="33">
        <v>2267760</v>
      </c>
    </row>
    <row r="1190" spans="1:5" ht="15" customHeight="1" x14ac:dyDescent="0.2">
      <c r="A1190" s="129">
        <v>888</v>
      </c>
      <c r="B1190" s="60">
        <v>60001100659</v>
      </c>
      <c r="C1190" s="87">
        <v>3121</v>
      </c>
      <c r="D1190" s="61" t="s">
        <v>198</v>
      </c>
      <c r="E1190" s="33">
        <v>1346000</v>
      </c>
    </row>
    <row r="1191" spans="1:5" ht="15" customHeight="1" x14ac:dyDescent="0.2">
      <c r="A1191" s="129"/>
      <c r="B1191" s="92"/>
      <c r="C1191" s="52" t="s">
        <v>40</v>
      </c>
      <c r="D1191" s="53"/>
      <c r="E1191" s="54">
        <f>SUM(E1165:E1190)</f>
        <v>0</v>
      </c>
    </row>
    <row r="1192" spans="1:5" ht="15" customHeight="1" x14ac:dyDescent="0.2"/>
    <row r="1193" spans="1:5" ht="15" customHeight="1" x14ac:dyDescent="0.25">
      <c r="A1193" s="40" t="s">
        <v>190</v>
      </c>
      <c r="B1193" s="125"/>
      <c r="C1193" s="41"/>
      <c r="D1193" s="41"/>
      <c r="E1193" s="44"/>
    </row>
    <row r="1194" spans="1:5" ht="15" customHeight="1" x14ac:dyDescent="0.2">
      <c r="A1194" s="10" t="s">
        <v>34</v>
      </c>
      <c r="B1194" s="10" t="s">
        <v>35</v>
      </c>
      <c r="C1194" s="10" t="s">
        <v>36</v>
      </c>
      <c r="D1194" s="45" t="s">
        <v>37</v>
      </c>
      <c r="E1194" s="46" t="s">
        <v>38</v>
      </c>
    </row>
    <row r="1195" spans="1:5" ht="15" customHeight="1" x14ac:dyDescent="0.2">
      <c r="A1195" s="129">
        <v>11</v>
      </c>
      <c r="B1195" s="60">
        <v>60002100257</v>
      </c>
      <c r="C1195" s="60">
        <v>4357</v>
      </c>
      <c r="D1195" s="32" t="s">
        <v>183</v>
      </c>
      <c r="E1195" s="33">
        <v>-2222195.6</v>
      </c>
    </row>
    <row r="1196" spans="1:5" ht="15" customHeight="1" x14ac:dyDescent="0.2">
      <c r="A1196" s="129">
        <v>11</v>
      </c>
      <c r="B1196" s="60">
        <v>60002100257</v>
      </c>
      <c r="C1196" s="60">
        <v>4357</v>
      </c>
      <c r="D1196" s="32" t="s">
        <v>187</v>
      </c>
      <c r="E1196" s="33">
        <v>-8800</v>
      </c>
    </row>
    <row r="1197" spans="1:5" ht="15" customHeight="1" x14ac:dyDescent="0.2">
      <c r="A1197" s="129">
        <v>11</v>
      </c>
      <c r="B1197" s="60">
        <v>60002100261</v>
      </c>
      <c r="C1197" s="60">
        <v>4357</v>
      </c>
      <c r="D1197" s="32" t="s">
        <v>183</v>
      </c>
      <c r="E1197" s="33">
        <v>-6194561</v>
      </c>
    </row>
    <row r="1198" spans="1:5" ht="15" customHeight="1" x14ac:dyDescent="0.2">
      <c r="A1198" s="129">
        <v>11</v>
      </c>
      <c r="B1198" s="60">
        <v>60002100262</v>
      </c>
      <c r="C1198" s="60">
        <v>4357</v>
      </c>
      <c r="D1198" s="32" t="s">
        <v>183</v>
      </c>
      <c r="E1198" s="33">
        <v>-3447000</v>
      </c>
    </row>
    <row r="1199" spans="1:5" ht="15" customHeight="1" x14ac:dyDescent="0.2">
      <c r="A1199" s="129">
        <v>11</v>
      </c>
      <c r="B1199" s="60">
        <v>60002100272</v>
      </c>
      <c r="C1199" s="60">
        <v>4357</v>
      </c>
      <c r="D1199" s="32" t="s">
        <v>183</v>
      </c>
      <c r="E1199" s="33">
        <v>-327309</v>
      </c>
    </row>
    <row r="1200" spans="1:5" ht="15" customHeight="1" x14ac:dyDescent="0.2">
      <c r="A1200" s="129">
        <v>11</v>
      </c>
      <c r="B1200" s="60">
        <v>60002100272</v>
      </c>
      <c r="C1200" s="60">
        <v>4357</v>
      </c>
      <c r="D1200" s="32" t="s">
        <v>193</v>
      </c>
      <c r="E1200" s="33">
        <v>-766274</v>
      </c>
    </row>
    <row r="1201" spans="1:5" ht="15" customHeight="1" x14ac:dyDescent="0.2">
      <c r="A1201" s="129">
        <v>11</v>
      </c>
      <c r="B1201" s="60">
        <v>60002100408</v>
      </c>
      <c r="C1201" s="60">
        <v>4357</v>
      </c>
      <c r="D1201" s="32" t="s">
        <v>183</v>
      </c>
      <c r="E1201" s="33">
        <v>-2047273.6</v>
      </c>
    </row>
    <row r="1202" spans="1:5" ht="15" customHeight="1" x14ac:dyDescent="0.2">
      <c r="A1202" s="129">
        <v>11</v>
      </c>
      <c r="B1202" s="60">
        <v>60002100411</v>
      </c>
      <c r="C1202" s="60">
        <v>4357</v>
      </c>
      <c r="D1202" s="32" t="s">
        <v>183</v>
      </c>
      <c r="E1202" s="33">
        <v>-2349075.58</v>
      </c>
    </row>
    <row r="1203" spans="1:5" ht="15" customHeight="1" x14ac:dyDescent="0.2">
      <c r="A1203" s="129">
        <v>11</v>
      </c>
      <c r="B1203" s="60">
        <v>60002100411</v>
      </c>
      <c r="C1203" s="60">
        <v>4357</v>
      </c>
      <c r="D1203" s="32" t="s">
        <v>187</v>
      </c>
      <c r="E1203" s="33">
        <v>-21670</v>
      </c>
    </row>
    <row r="1204" spans="1:5" ht="15" customHeight="1" x14ac:dyDescent="0.2">
      <c r="A1204" s="102">
        <v>888</v>
      </c>
      <c r="B1204" s="60">
        <v>60002100257</v>
      </c>
      <c r="C1204" s="60">
        <v>4357</v>
      </c>
      <c r="D1204" s="32" t="s">
        <v>183</v>
      </c>
      <c r="E1204" s="33">
        <v>2222195.6</v>
      </c>
    </row>
    <row r="1205" spans="1:5" ht="15" customHeight="1" x14ac:dyDescent="0.2">
      <c r="A1205" s="102">
        <v>888</v>
      </c>
      <c r="B1205" s="60">
        <v>60002100257</v>
      </c>
      <c r="C1205" s="60">
        <v>4357</v>
      </c>
      <c r="D1205" s="32" t="s">
        <v>187</v>
      </c>
      <c r="E1205" s="33">
        <v>8800</v>
      </c>
    </row>
    <row r="1206" spans="1:5" ht="15" customHeight="1" x14ac:dyDescent="0.2">
      <c r="A1206" s="102">
        <v>888</v>
      </c>
      <c r="B1206" s="60">
        <v>60002100261</v>
      </c>
      <c r="C1206" s="60">
        <v>4357</v>
      </c>
      <c r="D1206" s="32" t="s">
        <v>183</v>
      </c>
      <c r="E1206" s="33">
        <v>6194561</v>
      </c>
    </row>
    <row r="1207" spans="1:5" ht="15" customHeight="1" x14ac:dyDescent="0.2">
      <c r="A1207" s="102">
        <v>888</v>
      </c>
      <c r="B1207" s="60">
        <v>60002100262</v>
      </c>
      <c r="C1207" s="60">
        <v>4357</v>
      </c>
      <c r="D1207" s="32" t="s">
        <v>183</v>
      </c>
      <c r="E1207" s="33">
        <v>3447000</v>
      </c>
    </row>
    <row r="1208" spans="1:5" ht="15" customHeight="1" x14ac:dyDescent="0.2">
      <c r="A1208" s="102">
        <v>888</v>
      </c>
      <c r="B1208" s="60">
        <v>60002100272</v>
      </c>
      <c r="C1208" s="60">
        <v>4357</v>
      </c>
      <c r="D1208" s="32" t="s">
        <v>183</v>
      </c>
      <c r="E1208" s="33">
        <v>327309</v>
      </c>
    </row>
    <row r="1209" spans="1:5" ht="15" customHeight="1" x14ac:dyDescent="0.2">
      <c r="A1209" s="102">
        <v>888</v>
      </c>
      <c r="B1209" s="60">
        <v>60002100272</v>
      </c>
      <c r="C1209" s="60">
        <v>4357</v>
      </c>
      <c r="D1209" s="32" t="s">
        <v>193</v>
      </c>
      <c r="E1209" s="33">
        <v>766274</v>
      </c>
    </row>
    <row r="1210" spans="1:5" ht="15" customHeight="1" x14ac:dyDescent="0.2">
      <c r="A1210" s="102">
        <v>888</v>
      </c>
      <c r="B1210" s="60">
        <v>60002100408</v>
      </c>
      <c r="C1210" s="60">
        <v>4357</v>
      </c>
      <c r="D1210" s="32" t="s">
        <v>183</v>
      </c>
      <c r="E1210" s="33">
        <v>2047273.6</v>
      </c>
    </row>
    <row r="1211" spans="1:5" ht="15" customHeight="1" x14ac:dyDescent="0.2">
      <c r="A1211" s="102">
        <v>888</v>
      </c>
      <c r="B1211" s="60">
        <v>60002100411</v>
      </c>
      <c r="C1211" s="60">
        <v>4357</v>
      </c>
      <c r="D1211" s="32" t="s">
        <v>183</v>
      </c>
      <c r="E1211" s="33">
        <v>2349075.58</v>
      </c>
    </row>
    <row r="1212" spans="1:5" ht="15" customHeight="1" x14ac:dyDescent="0.2">
      <c r="A1212" s="102">
        <v>888</v>
      </c>
      <c r="B1212" s="60">
        <v>60002100411</v>
      </c>
      <c r="C1212" s="60">
        <v>4357</v>
      </c>
      <c r="D1212" s="32" t="s">
        <v>187</v>
      </c>
      <c r="E1212" s="33">
        <v>21670</v>
      </c>
    </row>
    <row r="1213" spans="1:5" ht="15" customHeight="1" x14ac:dyDescent="0.2">
      <c r="A1213" s="129"/>
      <c r="B1213" s="92"/>
      <c r="C1213" s="52" t="s">
        <v>40</v>
      </c>
      <c r="D1213" s="53"/>
      <c r="E1213" s="54">
        <f>SUM(E1195:E1212)</f>
        <v>-1.3969838619232178E-9</v>
      </c>
    </row>
    <row r="1214" spans="1:5" ht="15" customHeight="1" x14ac:dyDescent="0.2"/>
    <row r="1215" spans="1:5" ht="15" customHeight="1" x14ac:dyDescent="0.25">
      <c r="A1215" s="40" t="s">
        <v>188</v>
      </c>
      <c r="B1215" s="125"/>
      <c r="C1215" s="41"/>
      <c r="D1215" s="41"/>
      <c r="E1215" s="44"/>
    </row>
    <row r="1216" spans="1:5" ht="15" customHeight="1" x14ac:dyDescent="0.2">
      <c r="A1216" s="10" t="s">
        <v>34</v>
      </c>
      <c r="B1216" s="10" t="s">
        <v>35</v>
      </c>
      <c r="C1216" s="10" t="s">
        <v>36</v>
      </c>
      <c r="D1216" s="45" t="s">
        <v>37</v>
      </c>
      <c r="E1216" s="46" t="s">
        <v>38</v>
      </c>
    </row>
    <row r="1217" spans="1:5" ht="15" customHeight="1" x14ac:dyDescent="0.2">
      <c r="A1217" s="102">
        <v>12</v>
      </c>
      <c r="B1217" s="60">
        <v>60004100139</v>
      </c>
      <c r="C1217" s="87">
        <v>2212</v>
      </c>
      <c r="D1217" s="79" t="s">
        <v>183</v>
      </c>
      <c r="E1217" s="151">
        <v>-4535000</v>
      </c>
    </row>
    <row r="1218" spans="1:5" ht="15" customHeight="1" x14ac:dyDescent="0.2">
      <c r="A1218" s="102">
        <v>888</v>
      </c>
      <c r="B1218" s="60">
        <v>60004100139</v>
      </c>
      <c r="C1218" s="87">
        <v>2212</v>
      </c>
      <c r="D1218" s="155" t="s">
        <v>183</v>
      </c>
      <c r="E1218" s="151">
        <v>4535000</v>
      </c>
    </row>
    <row r="1219" spans="1:5" ht="15" customHeight="1" x14ac:dyDescent="0.2">
      <c r="A1219" s="129"/>
      <c r="B1219" s="60"/>
      <c r="C1219" s="52" t="s">
        <v>40</v>
      </c>
      <c r="D1219" s="53"/>
      <c r="E1219" s="54">
        <f>SUM(E1217:E1218)</f>
        <v>0</v>
      </c>
    </row>
    <row r="1220" spans="1:5" ht="15" customHeight="1" x14ac:dyDescent="0.2"/>
    <row r="1221" spans="1:5" ht="15" customHeight="1" x14ac:dyDescent="0.25">
      <c r="A1221" s="40" t="s">
        <v>189</v>
      </c>
      <c r="B1221" s="141"/>
      <c r="C1221" s="41"/>
      <c r="D1221" s="41"/>
      <c r="E1221" s="44"/>
    </row>
    <row r="1222" spans="1:5" ht="15" customHeight="1" x14ac:dyDescent="0.2">
      <c r="A1222" s="10" t="s">
        <v>34</v>
      </c>
      <c r="B1222" s="10" t="s">
        <v>35</v>
      </c>
      <c r="C1222" s="10" t="s">
        <v>36</v>
      </c>
      <c r="D1222" s="45" t="s">
        <v>37</v>
      </c>
      <c r="E1222" s="9" t="s">
        <v>38</v>
      </c>
    </row>
    <row r="1223" spans="1:5" ht="15" customHeight="1" x14ac:dyDescent="0.2">
      <c r="A1223" s="102">
        <v>13</v>
      </c>
      <c r="B1223" s="60">
        <v>60003100422</v>
      </c>
      <c r="C1223" s="87">
        <v>3315</v>
      </c>
      <c r="D1223" s="32" t="s">
        <v>187</v>
      </c>
      <c r="E1223" s="151">
        <v>-706783</v>
      </c>
    </row>
    <row r="1224" spans="1:5" ht="15" customHeight="1" x14ac:dyDescent="0.2">
      <c r="A1224" s="102">
        <v>13</v>
      </c>
      <c r="B1224" s="60">
        <v>60003100422</v>
      </c>
      <c r="C1224" s="87">
        <v>3315</v>
      </c>
      <c r="D1224" s="61" t="s">
        <v>199</v>
      </c>
      <c r="E1224" s="151">
        <v>-361723</v>
      </c>
    </row>
    <row r="1225" spans="1:5" ht="15" customHeight="1" x14ac:dyDescent="0.2">
      <c r="A1225" s="102">
        <v>13</v>
      </c>
      <c r="B1225" s="60">
        <v>60003100422</v>
      </c>
      <c r="C1225" s="87">
        <v>3315</v>
      </c>
      <c r="D1225" s="155" t="s">
        <v>183</v>
      </c>
      <c r="E1225" s="151">
        <v>-26107342</v>
      </c>
    </row>
    <row r="1226" spans="1:5" ht="15" customHeight="1" x14ac:dyDescent="0.2">
      <c r="A1226" s="102">
        <v>13</v>
      </c>
      <c r="B1226" s="60">
        <v>60003100422</v>
      </c>
      <c r="C1226" s="87">
        <v>3315</v>
      </c>
      <c r="D1226" s="32" t="s">
        <v>193</v>
      </c>
      <c r="E1226" s="151">
        <v>-1196252</v>
      </c>
    </row>
    <row r="1227" spans="1:5" ht="15" customHeight="1" x14ac:dyDescent="0.2">
      <c r="A1227" s="102">
        <v>13</v>
      </c>
      <c r="B1227" s="60">
        <v>60003100424</v>
      </c>
      <c r="C1227" s="87">
        <v>3315</v>
      </c>
      <c r="D1227" s="155" t="s">
        <v>183</v>
      </c>
      <c r="E1227" s="151">
        <v>-14195495</v>
      </c>
    </row>
    <row r="1228" spans="1:5" ht="15" customHeight="1" x14ac:dyDescent="0.2">
      <c r="A1228" s="102">
        <v>13</v>
      </c>
      <c r="B1228" s="60">
        <v>60003100640</v>
      </c>
      <c r="C1228" s="87">
        <v>3315</v>
      </c>
      <c r="D1228" s="155" t="s">
        <v>183</v>
      </c>
      <c r="E1228" s="151">
        <v>-1456768</v>
      </c>
    </row>
    <row r="1229" spans="1:5" ht="15" customHeight="1" x14ac:dyDescent="0.2">
      <c r="A1229" s="102">
        <v>888</v>
      </c>
      <c r="B1229" s="60">
        <v>60003100422</v>
      </c>
      <c r="C1229" s="87">
        <v>3315</v>
      </c>
      <c r="D1229" s="32" t="s">
        <v>187</v>
      </c>
      <c r="E1229" s="151">
        <v>706783</v>
      </c>
    </row>
    <row r="1230" spans="1:5" ht="15" customHeight="1" x14ac:dyDescent="0.2">
      <c r="A1230" s="102">
        <v>888</v>
      </c>
      <c r="B1230" s="60">
        <v>60003100422</v>
      </c>
      <c r="C1230" s="87">
        <v>3315</v>
      </c>
      <c r="D1230" s="61" t="s">
        <v>199</v>
      </c>
      <c r="E1230" s="151">
        <v>361723</v>
      </c>
    </row>
    <row r="1231" spans="1:5" ht="15" customHeight="1" x14ac:dyDescent="0.2">
      <c r="A1231" s="102">
        <v>888</v>
      </c>
      <c r="B1231" s="60">
        <v>60003100422</v>
      </c>
      <c r="C1231" s="87">
        <v>3315</v>
      </c>
      <c r="D1231" s="155" t="s">
        <v>183</v>
      </c>
      <c r="E1231" s="151">
        <v>26107342</v>
      </c>
    </row>
    <row r="1232" spans="1:5" ht="15" customHeight="1" x14ac:dyDescent="0.2">
      <c r="A1232" s="102">
        <v>888</v>
      </c>
      <c r="B1232" s="60">
        <v>60003100422</v>
      </c>
      <c r="C1232" s="87">
        <v>3315</v>
      </c>
      <c r="D1232" s="32" t="s">
        <v>193</v>
      </c>
      <c r="E1232" s="151">
        <v>1196252</v>
      </c>
    </row>
    <row r="1233" spans="1:5" ht="15" customHeight="1" x14ac:dyDescent="0.2">
      <c r="A1233" s="102">
        <v>888</v>
      </c>
      <c r="B1233" s="60">
        <v>60003100424</v>
      </c>
      <c r="C1233" s="87">
        <v>3315</v>
      </c>
      <c r="D1233" s="155" t="s">
        <v>183</v>
      </c>
      <c r="E1233" s="151">
        <v>14195495</v>
      </c>
    </row>
    <row r="1234" spans="1:5" ht="15" customHeight="1" x14ac:dyDescent="0.2">
      <c r="A1234" s="102">
        <v>888</v>
      </c>
      <c r="B1234" s="60">
        <v>60003100640</v>
      </c>
      <c r="C1234" s="87">
        <v>3315</v>
      </c>
      <c r="D1234" s="155" t="s">
        <v>183</v>
      </c>
      <c r="E1234" s="151">
        <v>1456768</v>
      </c>
    </row>
    <row r="1235" spans="1:5" ht="15" customHeight="1" x14ac:dyDescent="0.2">
      <c r="A1235" s="129"/>
      <c r="B1235" s="92"/>
      <c r="C1235" s="52" t="s">
        <v>40</v>
      </c>
      <c r="D1235" s="53"/>
      <c r="E1235" s="54">
        <f>SUM(E1223:E1234)</f>
        <v>0</v>
      </c>
    </row>
    <row r="1236" spans="1:5" ht="15" customHeight="1" x14ac:dyDescent="0.2"/>
    <row r="1237" spans="1:5" ht="15" customHeight="1" x14ac:dyDescent="0.2"/>
    <row r="1238" spans="1:5" ht="15" customHeight="1" x14ac:dyDescent="0.25">
      <c r="A1238" s="131" t="s">
        <v>200</v>
      </c>
    </row>
    <row r="1239" spans="1:5" ht="15" customHeight="1" x14ac:dyDescent="0.2">
      <c r="A1239" s="196" t="s">
        <v>201</v>
      </c>
      <c r="B1239" s="196"/>
      <c r="C1239" s="196"/>
      <c r="D1239" s="196"/>
      <c r="E1239" s="196"/>
    </row>
    <row r="1240" spans="1:5" ht="15" customHeight="1" x14ac:dyDescent="0.2">
      <c r="A1240" s="196"/>
      <c r="B1240" s="196"/>
      <c r="C1240" s="196"/>
      <c r="D1240" s="196"/>
      <c r="E1240" s="196"/>
    </row>
    <row r="1241" spans="1:5" ht="15" customHeight="1" x14ac:dyDescent="0.2">
      <c r="A1241" s="193" t="s">
        <v>202</v>
      </c>
      <c r="B1241" s="193"/>
      <c r="C1241" s="193"/>
      <c r="D1241" s="193"/>
      <c r="E1241" s="193"/>
    </row>
    <row r="1242" spans="1:5" ht="15" customHeight="1" x14ac:dyDescent="0.2">
      <c r="A1242" s="193"/>
      <c r="B1242" s="193"/>
      <c r="C1242" s="193"/>
      <c r="D1242" s="193"/>
      <c r="E1242" s="193"/>
    </row>
    <row r="1243" spans="1:5" ht="15" customHeight="1" x14ac:dyDescent="0.2">
      <c r="A1243" s="193"/>
      <c r="B1243" s="193"/>
      <c r="C1243" s="193"/>
      <c r="D1243" s="193"/>
      <c r="E1243" s="193"/>
    </row>
    <row r="1244" spans="1:5" ht="15" customHeight="1" x14ac:dyDescent="0.2">
      <c r="A1244" s="193"/>
      <c r="B1244" s="193"/>
      <c r="C1244" s="193"/>
      <c r="D1244" s="193"/>
      <c r="E1244" s="193"/>
    </row>
    <row r="1245" spans="1:5" ht="15" customHeight="1" x14ac:dyDescent="0.2">
      <c r="A1245" s="193"/>
      <c r="B1245" s="193"/>
      <c r="C1245" s="193"/>
      <c r="D1245" s="193"/>
      <c r="E1245" s="193"/>
    </row>
    <row r="1246" spans="1:5" ht="15" customHeight="1" x14ac:dyDescent="0.2"/>
    <row r="1247" spans="1:5" ht="15" customHeight="1" x14ac:dyDescent="0.2"/>
    <row r="1248" spans="1:5" ht="15" customHeight="1" x14ac:dyDescent="0.2"/>
    <row r="1249" spans="1:5" ht="15" customHeight="1" x14ac:dyDescent="0.2"/>
    <row r="1250" spans="1:5" ht="15" customHeight="1" x14ac:dyDescent="0.25">
      <c r="A1250" s="3" t="s">
        <v>21</v>
      </c>
      <c r="B1250" s="4"/>
      <c r="C1250" s="4"/>
    </row>
    <row r="1251" spans="1:5" ht="15" customHeight="1" x14ac:dyDescent="0.2">
      <c r="A1251" s="42" t="s">
        <v>60</v>
      </c>
      <c r="B1251" s="55"/>
      <c r="C1251" s="55"/>
      <c r="D1251" s="55"/>
      <c r="E1251" s="55" t="s">
        <v>61</v>
      </c>
    </row>
    <row r="1252" spans="1:5" ht="15" customHeight="1" x14ac:dyDescent="0.2">
      <c r="A1252" s="7"/>
      <c r="B1252" s="28"/>
      <c r="C1252" s="4"/>
      <c r="D1252" s="22"/>
      <c r="E1252" s="29"/>
    </row>
    <row r="1253" spans="1:5" ht="15" customHeight="1" x14ac:dyDescent="0.2">
      <c r="A1253" s="9" t="s">
        <v>34</v>
      </c>
      <c r="B1253" s="9" t="s">
        <v>35</v>
      </c>
      <c r="C1253" s="9" t="s">
        <v>36</v>
      </c>
      <c r="D1253" s="30" t="s">
        <v>37</v>
      </c>
      <c r="E1253" s="46" t="s">
        <v>38</v>
      </c>
    </row>
    <row r="1254" spans="1:5" ht="15" customHeight="1" x14ac:dyDescent="0.2">
      <c r="A1254" s="129">
        <v>413</v>
      </c>
      <c r="B1254" s="60">
        <v>60002100686</v>
      </c>
      <c r="C1254" s="14">
        <v>4399</v>
      </c>
      <c r="D1254" s="61" t="s">
        <v>56</v>
      </c>
      <c r="E1254" s="16">
        <v>-15000</v>
      </c>
    </row>
    <row r="1255" spans="1:5" ht="15" customHeight="1" x14ac:dyDescent="0.2">
      <c r="A1255" s="129">
        <v>413</v>
      </c>
      <c r="B1255" s="60">
        <v>60002100686</v>
      </c>
      <c r="C1255" s="14">
        <v>4399</v>
      </c>
      <c r="D1255" s="61" t="s">
        <v>203</v>
      </c>
      <c r="E1255" s="16">
        <v>15000</v>
      </c>
    </row>
    <row r="1256" spans="1:5" ht="15" customHeight="1" x14ac:dyDescent="0.2">
      <c r="A1256" s="102"/>
      <c r="B1256" s="34"/>
      <c r="C1256" s="19" t="s">
        <v>40</v>
      </c>
      <c r="D1256" s="35"/>
      <c r="E1256" s="36">
        <f>SUM(E1254:E1255)</f>
        <v>0</v>
      </c>
    </row>
    <row r="1257" spans="1:5" ht="15" customHeight="1" x14ac:dyDescent="0.2"/>
    <row r="1258" spans="1:5" ht="15" customHeight="1" x14ac:dyDescent="0.2"/>
    <row r="1259" spans="1:5" ht="15" customHeight="1" x14ac:dyDescent="0.25">
      <c r="A1259" s="131" t="s">
        <v>204</v>
      </c>
    </row>
    <row r="1260" spans="1:5" ht="15" customHeight="1" x14ac:dyDescent="0.2">
      <c r="A1260" s="196" t="s">
        <v>205</v>
      </c>
      <c r="B1260" s="196"/>
      <c r="C1260" s="196"/>
      <c r="D1260" s="196"/>
      <c r="E1260" s="196"/>
    </row>
    <row r="1261" spans="1:5" ht="15" customHeight="1" x14ac:dyDescent="0.2">
      <c r="A1261" s="196"/>
      <c r="B1261" s="196"/>
      <c r="C1261" s="196"/>
      <c r="D1261" s="196"/>
      <c r="E1261" s="196"/>
    </row>
    <row r="1262" spans="1:5" ht="15" customHeight="1" x14ac:dyDescent="0.2">
      <c r="A1262" s="190" t="s">
        <v>206</v>
      </c>
      <c r="B1262" s="190"/>
      <c r="C1262" s="190"/>
      <c r="D1262" s="190"/>
      <c r="E1262" s="190"/>
    </row>
    <row r="1263" spans="1:5" ht="15" customHeight="1" x14ac:dyDescent="0.2">
      <c r="A1263" s="190"/>
      <c r="B1263" s="190"/>
      <c r="C1263" s="190"/>
      <c r="D1263" s="190"/>
      <c r="E1263" s="190"/>
    </row>
    <row r="1264" spans="1:5" ht="15" customHeight="1" x14ac:dyDescent="0.2">
      <c r="A1264" s="190"/>
      <c r="B1264" s="190"/>
      <c r="C1264" s="190"/>
      <c r="D1264" s="190"/>
      <c r="E1264" s="190"/>
    </row>
    <row r="1265" spans="1:5" ht="15" customHeight="1" x14ac:dyDescent="0.2">
      <c r="A1265" s="190"/>
      <c r="B1265" s="190"/>
      <c r="C1265" s="190"/>
      <c r="D1265" s="190"/>
      <c r="E1265" s="190"/>
    </row>
    <row r="1266" spans="1:5" ht="15" customHeight="1" x14ac:dyDescent="0.2">
      <c r="A1266" s="190"/>
      <c r="B1266" s="190"/>
      <c r="C1266" s="190"/>
      <c r="D1266" s="190"/>
      <c r="E1266" s="190"/>
    </row>
    <row r="1267" spans="1:5" ht="15" customHeight="1" x14ac:dyDescent="0.2">
      <c r="A1267" s="190"/>
      <c r="B1267" s="190"/>
      <c r="C1267" s="190"/>
      <c r="D1267" s="190"/>
      <c r="E1267" s="190"/>
    </row>
    <row r="1268" spans="1:5" ht="15" customHeight="1" x14ac:dyDescent="0.2">
      <c r="A1268" s="55"/>
    </row>
    <row r="1269" spans="1:5" ht="15" customHeight="1" x14ac:dyDescent="0.25">
      <c r="A1269" s="3" t="s">
        <v>21</v>
      </c>
      <c r="B1269" s="4"/>
      <c r="C1269" s="4"/>
      <c r="D1269" s="55"/>
      <c r="E1269" s="55"/>
    </row>
    <row r="1270" spans="1:5" ht="15" customHeight="1" x14ac:dyDescent="0.2">
      <c r="A1270" s="5" t="s">
        <v>54</v>
      </c>
      <c r="B1270" s="4"/>
      <c r="C1270" s="4"/>
      <c r="D1270" s="4"/>
      <c r="E1270" s="6" t="s">
        <v>55</v>
      </c>
    </row>
    <row r="1271" spans="1:5" ht="15" customHeight="1" x14ac:dyDescent="0.2">
      <c r="A1271" s="7"/>
      <c r="B1271" s="28"/>
      <c r="C1271" s="4"/>
      <c r="D1271" s="7"/>
      <c r="E1271" s="29"/>
    </row>
    <row r="1272" spans="1:5" ht="15" customHeight="1" x14ac:dyDescent="0.2">
      <c r="A1272" s="9" t="s">
        <v>34</v>
      </c>
      <c r="B1272" s="9" t="s">
        <v>35</v>
      </c>
      <c r="C1272" s="9" t="s">
        <v>36</v>
      </c>
      <c r="D1272" s="30" t="s">
        <v>37</v>
      </c>
      <c r="E1272" s="9" t="s">
        <v>38</v>
      </c>
    </row>
    <row r="1273" spans="1:5" ht="15" customHeight="1" x14ac:dyDescent="0.2">
      <c r="A1273" s="129">
        <v>258</v>
      </c>
      <c r="B1273" s="89">
        <v>30102000000</v>
      </c>
      <c r="C1273" s="87">
        <v>3592</v>
      </c>
      <c r="D1273" s="32" t="s">
        <v>75</v>
      </c>
      <c r="E1273" s="16">
        <v>-560000</v>
      </c>
    </row>
    <row r="1274" spans="1:5" ht="15" customHeight="1" x14ac:dyDescent="0.2">
      <c r="A1274" s="102"/>
      <c r="B1274" s="135">
        <v>60008100685</v>
      </c>
      <c r="C1274" s="87">
        <v>3522</v>
      </c>
      <c r="D1274" s="155" t="s">
        <v>183</v>
      </c>
      <c r="E1274" s="16">
        <v>560000</v>
      </c>
    </row>
    <row r="1275" spans="1:5" ht="15" customHeight="1" x14ac:dyDescent="0.2">
      <c r="A1275" s="17"/>
      <c r="B1275" s="34"/>
      <c r="C1275" s="19" t="s">
        <v>40</v>
      </c>
      <c r="D1275" s="35"/>
      <c r="E1275" s="36">
        <f>SUM(E1273:E1274)</f>
        <v>0</v>
      </c>
    </row>
    <row r="1276" spans="1:5" ht="15" customHeight="1" x14ac:dyDescent="0.2">
      <c r="A1276" s="55"/>
    </row>
    <row r="1277" spans="1:5" ht="15" customHeight="1" x14ac:dyDescent="0.2">
      <c r="A1277" s="55"/>
    </row>
    <row r="1278" spans="1:5" ht="15" customHeight="1" x14ac:dyDescent="0.25">
      <c r="A1278" s="131" t="s">
        <v>207</v>
      </c>
    </row>
    <row r="1279" spans="1:5" ht="15" customHeight="1" x14ac:dyDescent="0.2">
      <c r="A1279" s="192" t="s">
        <v>29</v>
      </c>
      <c r="B1279" s="192"/>
      <c r="C1279" s="192"/>
      <c r="D1279" s="192"/>
      <c r="E1279" s="192"/>
    </row>
    <row r="1280" spans="1:5" ht="15" customHeight="1" x14ac:dyDescent="0.2">
      <c r="A1280" s="192" t="s">
        <v>58</v>
      </c>
      <c r="B1280" s="192"/>
      <c r="C1280" s="192"/>
      <c r="D1280" s="192"/>
      <c r="E1280" s="192"/>
    </row>
    <row r="1281" spans="1:5" ht="15" customHeight="1" x14ac:dyDescent="0.2">
      <c r="A1281" s="190" t="s">
        <v>208</v>
      </c>
      <c r="B1281" s="190"/>
      <c r="C1281" s="190"/>
      <c r="D1281" s="190"/>
      <c r="E1281" s="190"/>
    </row>
    <row r="1282" spans="1:5" ht="15" customHeight="1" x14ac:dyDescent="0.2">
      <c r="A1282" s="190"/>
      <c r="B1282" s="190"/>
      <c r="C1282" s="190"/>
      <c r="D1282" s="190"/>
      <c r="E1282" s="190"/>
    </row>
    <row r="1283" spans="1:5" ht="15" customHeight="1" x14ac:dyDescent="0.2">
      <c r="A1283" s="190"/>
      <c r="B1283" s="190"/>
      <c r="C1283" s="190"/>
      <c r="D1283" s="190"/>
      <c r="E1283" s="190"/>
    </row>
    <row r="1284" spans="1:5" ht="15" customHeight="1" x14ac:dyDescent="0.2">
      <c r="A1284" s="190"/>
      <c r="B1284" s="190"/>
      <c r="C1284" s="190"/>
      <c r="D1284" s="190"/>
      <c r="E1284" s="190"/>
    </row>
    <row r="1285" spans="1:5" ht="15" customHeight="1" x14ac:dyDescent="0.2">
      <c r="A1285" s="190"/>
      <c r="B1285" s="190"/>
      <c r="C1285" s="190"/>
      <c r="D1285" s="190"/>
      <c r="E1285" s="190"/>
    </row>
    <row r="1286" spans="1:5" ht="15" customHeight="1" x14ac:dyDescent="0.2">
      <c r="A1286" s="39"/>
      <c r="B1286" s="39"/>
      <c r="C1286" s="39"/>
      <c r="D1286" s="39"/>
      <c r="E1286" s="39"/>
    </row>
    <row r="1287" spans="1:5" ht="15" customHeight="1" x14ac:dyDescent="0.25">
      <c r="A1287" s="40" t="s">
        <v>1</v>
      </c>
      <c r="B1287" s="41"/>
      <c r="C1287" s="41"/>
      <c r="D1287" s="41"/>
      <c r="E1287" s="41"/>
    </row>
    <row r="1288" spans="1:5" ht="15" customHeight="1" x14ac:dyDescent="0.2">
      <c r="A1288" s="42" t="s">
        <v>51</v>
      </c>
      <c r="B1288" s="41"/>
      <c r="C1288" s="41"/>
      <c r="D1288" s="41"/>
      <c r="E1288" s="43" t="s">
        <v>52</v>
      </c>
    </row>
    <row r="1289" spans="1:5" ht="15" customHeight="1" x14ac:dyDescent="0.25">
      <c r="A1289" s="55"/>
      <c r="B1289" s="40"/>
      <c r="C1289" s="41"/>
      <c r="D1289" s="41"/>
      <c r="E1289" s="44"/>
    </row>
    <row r="1290" spans="1:5" ht="15" customHeight="1" x14ac:dyDescent="0.2">
      <c r="A1290" s="10" t="s">
        <v>34</v>
      </c>
      <c r="B1290" s="10" t="s">
        <v>35</v>
      </c>
      <c r="C1290" s="10" t="s">
        <v>36</v>
      </c>
      <c r="D1290" s="45" t="s">
        <v>37</v>
      </c>
      <c r="E1290" s="46" t="s">
        <v>38</v>
      </c>
    </row>
    <row r="1291" spans="1:5" ht="15" customHeight="1" x14ac:dyDescent="0.2">
      <c r="A1291" s="66">
        <v>33513233</v>
      </c>
      <c r="B1291" s="74">
        <v>90000000000</v>
      </c>
      <c r="C1291" s="14"/>
      <c r="D1291" s="15" t="s">
        <v>39</v>
      </c>
      <c r="E1291" s="16">
        <v>531724.30000000005</v>
      </c>
    </row>
    <row r="1292" spans="1:5" ht="15" customHeight="1" x14ac:dyDescent="0.2">
      <c r="A1292" s="66">
        <v>33113233</v>
      </c>
      <c r="B1292" s="74">
        <v>90000000000</v>
      </c>
      <c r="C1292" s="14"/>
      <c r="D1292" s="15" t="s">
        <v>39</v>
      </c>
      <c r="E1292" s="16">
        <v>93833.7</v>
      </c>
    </row>
    <row r="1293" spans="1:5" ht="15" customHeight="1" x14ac:dyDescent="0.2">
      <c r="A1293" s="17"/>
      <c r="B1293" s="74"/>
      <c r="C1293" s="19" t="s">
        <v>40</v>
      </c>
      <c r="D1293" s="20"/>
      <c r="E1293" s="21">
        <f>SUM(E1291:E1292)</f>
        <v>625558</v>
      </c>
    </row>
    <row r="1294" spans="1:5" ht="15" customHeight="1" x14ac:dyDescent="0.2">
      <c r="A1294" s="7"/>
      <c r="B1294" s="7"/>
      <c r="C1294" s="7"/>
      <c r="D1294" s="7"/>
      <c r="E1294" s="7"/>
    </row>
    <row r="1295" spans="1:5" ht="15" customHeight="1" x14ac:dyDescent="0.25">
      <c r="A1295" s="3" t="s">
        <v>21</v>
      </c>
      <c r="B1295" s="4"/>
      <c r="C1295" s="4"/>
      <c r="D1295" s="4"/>
      <c r="E1295" s="4"/>
    </row>
    <row r="1296" spans="1:5" ht="15" customHeight="1" x14ac:dyDescent="0.2">
      <c r="A1296" s="5" t="s">
        <v>60</v>
      </c>
      <c r="B1296" s="7"/>
      <c r="C1296" s="7"/>
      <c r="D1296" s="7"/>
      <c r="E1296" s="7" t="s">
        <v>61</v>
      </c>
    </row>
    <row r="1297" spans="1:5" ht="15" customHeight="1" x14ac:dyDescent="0.2">
      <c r="A1297" s="7"/>
      <c r="B1297" s="28"/>
      <c r="C1297" s="4"/>
      <c r="D1297" s="7"/>
      <c r="E1297" s="29"/>
    </row>
    <row r="1298" spans="1:5" ht="15" customHeight="1" x14ac:dyDescent="0.2">
      <c r="A1298" s="9" t="s">
        <v>34</v>
      </c>
      <c r="B1298" s="9" t="s">
        <v>35</v>
      </c>
      <c r="C1298" s="9" t="s">
        <v>36</v>
      </c>
      <c r="D1298" s="30" t="s">
        <v>37</v>
      </c>
      <c r="E1298" s="156" t="s">
        <v>38</v>
      </c>
    </row>
    <row r="1299" spans="1:5" ht="15" customHeight="1" x14ac:dyDescent="0.2">
      <c r="A1299" s="66">
        <v>33513233</v>
      </c>
      <c r="B1299" s="60">
        <v>30002001663</v>
      </c>
      <c r="C1299" s="60">
        <v>4357</v>
      </c>
      <c r="D1299" s="61" t="s">
        <v>62</v>
      </c>
      <c r="E1299" s="16">
        <v>531724.30000000005</v>
      </c>
    </row>
    <row r="1300" spans="1:5" ht="15" customHeight="1" x14ac:dyDescent="0.2">
      <c r="A1300" s="66">
        <v>33113233</v>
      </c>
      <c r="B1300" s="60">
        <v>30002001663</v>
      </c>
      <c r="C1300" s="60">
        <v>4357</v>
      </c>
      <c r="D1300" s="61" t="s">
        <v>62</v>
      </c>
      <c r="E1300" s="16">
        <v>93833.7</v>
      </c>
    </row>
    <row r="1301" spans="1:5" ht="15" customHeight="1" x14ac:dyDescent="0.2">
      <c r="A1301" s="92"/>
      <c r="B1301" s="71"/>
      <c r="C1301" s="52" t="s">
        <v>40</v>
      </c>
      <c r="D1301" s="62"/>
      <c r="E1301" s="63">
        <f>SUM(E1299:E1300)</f>
        <v>625558</v>
      </c>
    </row>
    <row r="1302" spans="1:5" ht="15" customHeight="1" x14ac:dyDescent="0.2"/>
    <row r="1303" spans="1:5" ht="15" customHeight="1" x14ac:dyDescent="0.25">
      <c r="A1303" s="131" t="s">
        <v>209</v>
      </c>
    </row>
    <row r="1304" spans="1:5" ht="15" customHeight="1" x14ac:dyDescent="0.2">
      <c r="A1304" s="196" t="s">
        <v>210</v>
      </c>
      <c r="B1304" s="196"/>
      <c r="C1304" s="196"/>
      <c r="D1304" s="196"/>
      <c r="E1304" s="196"/>
    </row>
    <row r="1305" spans="1:5" ht="15" customHeight="1" x14ac:dyDescent="0.2">
      <c r="A1305" s="196"/>
      <c r="B1305" s="196"/>
      <c r="C1305" s="196"/>
      <c r="D1305" s="196"/>
      <c r="E1305" s="196"/>
    </row>
    <row r="1306" spans="1:5" ht="15" customHeight="1" x14ac:dyDescent="0.2">
      <c r="A1306" s="190" t="s">
        <v>211</v>
      </c>
      <c r="B1306" s="190"/>
      <c r="C1306" s="190"/>
      <c r="D1306" s="190"/>
      <c r="E1306" s="190"/>
    </row>
    <row r="1307" spans="1:5" ht="15" customHeight="1" x14ac:dyDescent="0.2">
      <c r="A1307" s="190"/>
      <c r="B1307" s="190"/>
      <c r="C1307" s="190"/>
      <c r="D1307" s="190"/>
      <c r="E1307" s="190"/>
    </row>
    <row r="1308" spans="1:5" ht="15" customHeight="1" x14ac:dyDescent="0.2">
      <c r="A1308" s="190"/>
      <c r="B1308" s="190"/>
      <c r="C1308" s="190"/>
      <c r="D1308" s="190"/>
      <c r="E1308" s="190"/>
    </row>
    <row r="1309" spans="1:5" ht="15" customHeight="1" x14ac:dyDescent="0.2">
      <c r="A1309" s="190"/>
      <c r="B1309" s="190"/>
      <c r="C1309" s="190"/>
      <c r="D1309" s="190"/>
      <c r="E1309" s="190"/>
    </row>
    <row r="1310" spans="1:5" ht="15" customHeight="1" x14ac:dyDescent="0.2">
      <c r="A1310" s="41"/>
      <c r="B1310" s="98"/>
      <c r="C1310" s="84"/>
      <c r="D1310" s="41"/>
      <c r="E1310" s="157"/>
    </row>
    <row r="1311" spans="1:5" ht="15" customHeight="1" x14ac:dyDescent="0.25">
      <c r="A1311" s="40" t="s">
        <v>21</v>
      </c>
      <c r="B1311" s="139"/>
      <c r="C1311" s="41"/>
      <c r="D1311" s="41"/>
      <c r="E1311" s="55"/>
    </row>
    <row r="1312" spans="1:5" ht="15" customHeight="1" x14ac:dyDescent="0.2">
      <c r="A1312" s="42" t="s">
        <v>212</v>
      </c>
      <c r="B1312" s="139"/>
      <c r="C1312" s="41"/>
      <c r="D1312" s="41"/>
      <c r="E1312" s="43" t="s">
        <v>213</v>
      </c>
    </row>
    <row r="1313" spans="1:5" ht="15" customHeight="1" x14ac:dyDescent="0.2">
      <c r="A1313" s="42"/>
      <c r="B1313" s="158"/>
      <c r="C1313" s="41"/>
      <c r="D1313" s="41"/>
      <c r="E1313" s="44"/>
    </row>
    <row r="1314" spans="1:5" ht="15" customHeight="1" x14ac:dyDescent="0.2">
      <c r="A1314" s="104"/>
      <c r="B1314" s="10" t="s">
        <v>35</v>
      </c>
      <c r="C1314" s="10" t="s">
        <v>36</v>
      </c>
      <c r="D1314" s="45" t="s">
        <v>37</v>
      </c>
      <c r="E1314" s="9" t="s">
        <v>38</v>
      </c>
    </row>
    <row r="1315" spans="1:5" ht="15" customHeight="1" x14ac:dyDescent="0.2">
      <c r="A1315" s="107"/>
      <c r="B1315" s="89">
        <v>11000000000</v>
      </c>
      <c r="C1315" s="48">
        <v>6113</v>
      </c>
      <c r="D1315" s="61" t="s">
        <v>56</v>
      </c>
      <c r="E1315" s="80">
        <v>-200000</v>
      </c>
    </row>
    <row r="1316" spans="1:5" ht="15" customHeight="1" x14ac:dyDescent="0.2">
      <c r="A1316" s="107"/>
      <c r="B1316" s="89">
        <v>11000007357</v>
      </c>
      <c r="C1316" s="48">
        <v>6113</v>
      </c>
      <c r="D1316" s="61" t="s">
        <v>88</v>
      </c>
      <c r="E1316" s="80">
        <v>200000</v>
      </c>
    </row>
    <row r="1317" spans="1:5" ht="15" customHeight="1" x14ac:dyDescent="0.2">
      <c r="A1317" s="91"/>
      <c r="B1317" s="90"/>
      <c r="C1317" s="52" t="s">
        <v>40</v>
      </c>
      <c r="D1317" s="53"/>
      <c r="E1317" s="54">
        <f>SUM(E1315:E1316)</f>
        <v>0</v>
      </c>
    </row>
    <row r="1318" spans="1:5" ht="15" customHeight="1" x14ac:dyDescent="0.2"/>
    <row r="1319" spans="1:5" ht="15" customHeight="1" x14ac:dyDescent="0.2"/>
    <row r="1320" spans="1:5" ht="15" customHeight="1" x14ac:dyDescent="0.25">
      <c r="A1320" s="131" t="s">
        <v>214</v>
      </c>
    </row>
    <row r="1321" spans="1:5" ht="15" customHeight="1" x14ac:dyDescent="0.2">
      <c r="A1321" s="196" t="s">
        <v>215</v>
      </c>
      <c r="B1321" s="196"/>
      <c r="C1321" s="196"/>
      <c r="D1321" s="196"/>
      <c r="E1321" s="196"/>
    </row>
    <row r="1322" spans="1:5" ht="15" customHeight="1" x14ac:dyDescent="0.2">
      <c r="A1322" s="196"/>
      <c r="B1322" s="196"/>
      <c r="C1322" s="196"/>
      <c r="D1322" s="196"/>
      <c r="E1322" s="196"/>
    </row>
    <row r="1323" spans="1:5" ht="15" customHeight="1" x14ac:dyDescent="0.2">
      <c r="A1323" s="190" t="s">
        <v>216</v>
      </c>
      <c r="B1323" s="190"/>
      <c r="C1323" s="190"/>
      <c r="D1323" s="190"/>
      <c r="E1323" s="190"/>
    </row>
    <row r="1324" spans="1:5" ht="15" customHeight="1" x14ac:dyDescent="0.2">
      <c r="A1324" s="190"/>
      <c r="B1324" s="190"/>
      <c r="C1324" s="190"/>
      <c r="D1324" s="190"/>
      <c r="E1324" s="190"/>
    </row>
    <row r="1325" spans="1:5" ht="15" customHeight="1" x14ac:dyDescent="0.2">
      <c r="A1325" s="190"/>
      <c r="B1325" s="190"/>
      <c r="C1325" s="190"/>
      <c r="D1325" s="190"/>
      <c r="E1325" s="190"/>
    </row>
    <row r="1326" spans="1:5" ht="15" customHeight="1" x14ac:dyDescent="0.2">
      <c r="A1326" s="190"/>
      <c r="B1326" s="190"/>
      <c r="C1326" s="190"/>
      <c r="D1326" s="190"/>
      <c r="E1326" s="190"/>
    </row>
    <row r="1327" spans="1:5" ht="15" customHeight="1" x14ac:dyDescent="0.2">
      <c r="A1327" s="190"/>
      <c r="B1327" s="190"/>
      <c r="C1327" s="190"/>
      <c r="D1327" s="190"/>
      <c r="E1327" s="190"/>
    </row>
    <row r="1328" spans="1:5" ht="15" customHeight="1" x14ac:dyDescent="0.2">
      <c r="A1328" s="190"/>
      <c r="B1328" s="190"/>
      <c r="C1328" s="190"/>
      <c r="D1328" s="190"/>
      <c r="E1328" s="190"/>
    </row>
    <row r="1329" spans="1:5" ht="15" customHeight="1" x14ac:dyDescent="0.2">
      <c r="A1329" s="190"/>
      <c r="B1329" s="190"/>
      <c r="C1329" s="190"/>
      <c r="D1329" s="190"/>
      <c r="E1329" s="190"/>
    </row>
    <row r="1330" spans="1:5" ht="15" customHeight="1" x14ac:dyDescent="0.2">
      <c r="A1330" s="39"/>
      <c r="B1330" s="39"/>
      <c r="C1330" s="39"/>
      <c r="D1330" s="39"/>
      <c r="E1330" s="39"/>
    </row>
    <row r="1331" spans="1:5" ht="15" customHeight="1" x14ac:dyDescent="0.25">
      <c r="A1331" s="40" t="s">
        <v>21</v>
      </c>
      <c r="B1331" s="41"/>
      <c r="C1331" s="41"/>
      <c r="D1331" s="41"/>
      <c r="E1331" s="55"/>
    </row>
    <row r="1332" spans="1:5" ht="15" customHeight="1" x14ac:dyDescent="0.2">
      <c r="A1332" s="42" t="s">
        <v>32</v>
      </c>
      <c r="B1332" s="41"/>
      <c r="C1332" s="41"/>
      <c r="D1332" s="41"/>
      <c r="E1332" s="43" t="s">
        <v>33</v>
      </c>
    </row>
    <row r="1333" spans="1:5" ht="15" customHeight="1" x14ac:dyDescent="0.2">
      <c r="A1333" s="42"/>
      <c r="B1333" s="55"/>
      <c r="C1333" s="41"/>
      <c r="D1333" s="41"/>
      <c r="E1333" s="44"/>
    </row>
    <row r="1334" spans="1:5" ht="15" customHeight="1" x14ac:dyDescent="0.2">
      <c r="A1334" s="10" t="s">
        <v>34</v>
      </c>
      <c r="B1334" s="10" t="s">
        <v>35</v>
      </c>
      <c r="C1334" s="10" t="s">
        <v>36</v>
      </c>
      <c r="D1334" s="45" t="s">
        <v>37</v>
      </c>
      <c r="E1334" s="46" t="s">
        <v>38</v>
      </c>
    </row>
    <row r="1335" spans="1:5" ht="15" customHeight="1" x14ac:dyDescent="0.2">
      <c r="A1335" s="159">
        <v>20</v>
      </c>
      <c r="B1335" s="135"/>
      <c r="C1335" s="87">
        <v>3299</v>
      </c>
      <c r="D1335" s="23" t="s">
        <v>62</v>
      </c>
      <c r="E1335" s="80">
        <v>-43000</v>
      </c>
    </row>
    <row r="1336" spans="1:5" ht="15" customHeight="1" x14ac:dyDescent="0.2">
      <c r="A1336" s="159">
        <v>20</v>
      </c>
      <c r="B1336" s="135">
        <v>30001001043</v>
      </c>
      <c r="C1336" s="87">
        <v>3114</v>
      </c>
      <c r="D1336" s="23" t="s">
        <v>62</v>
      </c>
      <c r="E1336" s="80">
        <v>17000</v>
      </c>
    </row>
    <row r="1337" spans="1:5" ht="15" customHeight="1" x14ac:dyDescent="0.2">
      <c r="A1337" s="159">
        <v>10</v>
      </c>
      <c r="B1337" s="135">
        <v>60001001223</v>
      </c>
      <c r="C1337" s="87">
        <v>3123</v>
      </c>
      <c r="D1337" s="61" t="s">
        <v>69</v>
      </c>
      <c r="E1337" s="80">
        <v>26000</v>
      </c>
    </row>
    <row r="1338" spans="1:5" ht="15" customHeight="1" x14ac:dyDescent="0.2">
      <c r="A1338" s="159"/>
      <c r="B1338" s="87"/>
      <c r="C1338" s="52" t="s">
        <v>40</v>
      </c>
      <c r="D1338" s="53"/>
      <c r="E1338" s="21">
        <f>SUM(E1335:E1337)</f>
        <v>0</v>
      </c>
    </row>
    <row r="1339" spans="1:5" ht="15" customHeight="1" x14ac:dyDescent="0.2"/>
    <row r="1340" spans="1:5" ht="15" customHeight="1" x14ac:dyDescent="0.2"/>
    <row r="1341" spans="1:5" ht="15" customHeight="1" x14ac:dyDescent="0.25">
      <c r="A1341" s="131" t="s">
        <v>217</v>
      </c>
    </row>
    <row r="1342" spans="1:5" ht="15" customHeight="1" x14ac:dyDescent="0.2">
      <c r="A1342" s="191" t="s">
        <v>29</v>
      </c>
      <c r="B1342" s="191"/>
      <c r="C1342" s="191"/>
      <c r="D1342" s="191"/>
      <c r="E1342" s="191"/>
    </row>
    <row r="1343" spans="1:5" ht="15" customHeight="1" x14ac:dyDescent="0.2">
      <c r="A1343" s="192" t="s">
        <v>30</v>
      </c>
      <c r="B1343" s="192"/>
      <c r="C1343" s="192"/>
      <c r="D1343" s="192"/>
      <c r="E1343" s="192"/>
    </row>
    <row r="1344" spans="1:5" ht="15" customHeight="1" x14ac:dyDescent="0.2">
      <c r="A1344" s="190" t="s">
        <v>218</v>
      </c>
      <c r="B1344" s="190"/>
      <c r="C1344" s="190"/>
      <c r="D1344" s="190"/>
      <c r="E1344" s="190"/>
    </row>
    <row r="1345" spans="1:5" ht="15" customHeight="1" x14ac:dyDescent="0.2">
      <c r="A1345" s="190"/>
      <c r="B1345" s="190"/>
      <c r="C1345" s="190"/>
      <c r="D1345" s="190"/>
      <c r="E1345" s="190"/>
    </row>
    <row r="1346" spans="1:5" ht="15" customHeight="1" x14ac:dyDescent="0.2">
      <c r="A1346" s="190"/>
      <c r="B1346" s="190"/>
      <c r="C1346" s="190"/>
      <c r="D1346" s="190"/>
      <c r="E1346" s="190"/>
    </row>
    <row r="1347" spans="1:5" ht="15" customHeight="1" x14ac:dyDescent="0.2">
      <c r="A1347" s="190"/>
      <c r="B1347" s="190"/>
      <c r="C1347" s="190"/>
      <c r="D1347" s="190"/>
      <c r="E1347" s="190"/>
    </row>
    <row r="1348" spans="1:5" ht="15" customHeight="1" x14ac:dyDescent="0.2">
      <c r="A1348" s="190"/>
      <c r="B1348" s="190"/>
      <c r="C1348" s="190"/>
      <c r="D1348" s="190"/>
      <c r="E1348" s="190"/>
    </row>
    <row r="1349" spans="1:5" ht="15" customHeight="1" x14ac:dyDescent="0.2">
      <c r="A1349" s="190"/>
      <c r="B1349" s="190"/>
      <c r="C1349" s="190"/>
      <c r="D1349" s="190"/>
      <c r="E1349" s="190"/>
    </row>
    <row r="1350" spans="1:5" ht="15" customHeight="1" x14ac:dyDescent="0.2">
      <c r="A1350" s="2"/>
      <c r="B1350" s="2"/>
      <c r="C1350" s="2"/>
      <c r="D1350" s="2"/>
      <c r="E1350" s="2"/>
    </row>
    <row r="1351" spans="1:5" ht="15" customHeight="1" x14ac:dyDescent="0.2">
      <c r="A1351" s="2"/>
      <c r="B1351" s="2"/>
      <c r="C1351" s="2"/>
      <c r="D1351" s="2"/>
      <c r="E1351" s="2"/>
    </row>
    <row r="1352" spans="1:5" ht="15" customHeight="1" x14ac:dyDescent="0.2">
      <c r="A1352" s="2"/>
      <c r="B1352" s="2"/>
      <c r="C1352" s="2"/>
      <c r="D1352" s="2"/>
      <c r="E1352" s="2"/>
    </row>
    <row r="1353" spans="1:5" ht="15" customHeight="1" x14ac:dyDescent="0.2">
      <c r="A1353" s="2"/>
      <c r="B1353" s="2"/>
      <c r="C1353" s="2"/>
      <c r="D1353" s="2"/>
      <c r="E1353" s="2"/>
    </row>
    <row r="1354" spans="1:5" ht="15" customHeight="1" x14ac:dyDescent="0.2">
      <c r="A1354" s="2"/>
      <c r="B1354" s="2"/>
      <c r="C1354" s="2"/>
      <c r="D1354" s="2"/>
      <c r="E1354" s="2"/>
    </row>
    <row r="1355" spans="1:5" ht="15" customHeight="1" x14ac:dyDescent="0.25">
      <c r="A1355" s="3" t="s">
        <v>1</v>
      </c>
      <c r="B1355" s="4"/>
      <c r="C1355" s="4"/>
      <c r="D1355" s="4"/>
      <c r="E1355" s="4"/>
    </row>
    <row r="1356" spans="1:5" ht="15" customHeight="1" x14ac:dyDescent="0.2">
      <c r="A1356" s="5" t="s">
        <v>32</v>
      </c>
      <c r="B1356" s="4"/>
      <c r="C1356" s="4"/>
      <c r="D1356" s="4"/>
      <c r="E1356" s="6" t="s">
        <v>33</v>
      </c>
    </row>
    <row r="1357" spans="1:5" ht="15" customHeight="1" x14ac:dyDescent="0.25">
      <c r="A1357" s="7"/>
      <c r="B1357" s="3"/>
      <c r="C1357" s="4"/>
      <c r="D1357" s="4"/>
      <c r="E1357" s="8"/>
    </row>
    <row r="1358" spans="1:5" ht="15" customHeight="1" x14ac:dyDescent="0.2">
      <c r="A1358" s="9" t="s">
        <v>34</v>
      </c>
      <c r="B1358" s="10" t="s">
        <v>35</v>
      </c>
      <c r="C1358" s="9" t="s">
        <v>36</v>
      </c>
      <c r="D1358" s="11" t="s">
        <v>37</v>
      </c>
      <c r="E1358" s="9" t="s">
        <v>38</v>
      </c>
    </row>
    <row r="1359" spans="1:5" ht="15" customHeight="1" x14ac:dyDescent="0.2">
      <c r="A1359" s="12">
        <v>32133123</v>
      </c>
      <c r="B1359" s="13">
        <v>90000000000</v>
      </c>
      <c r="C1359" s="14"/>
      <c r="D1359" s="15" t="s">
        <v>39</v>
      </c>
      <c r="E1359" s="16">
        <v>60233.13</v>
      </c>
    </row>
    <row r="1360" spans="1:5" ht="15" customHeight="1" x14ac:dyDescent="0.2">
      <c r="A1360" s="12">
        <v>32533123</v>
      </c>
      <c r="B1360" s="13">
        <v>90000000000</v>
      </c>
      <c r="C1360" s="14"/>
      <c r="D1360" s="15" t="s">
        <v>39</v>
      </c>
      <c r="E1360" s="16">
        <v>341321.07</v>
      </c>
    </row>
    <row r="1361" spans="1:5" ht="15" customHeight="1" x14ac:dyDescent="0.2">
      <c r="A1361" s="12">
        <v>32133123</v>
      </c>
      <c r="B1361" s="13">
        <v>90000000000</v>
      </c>
      <c r="C1361" s="14"/>
      <c r="D1361" s="15" t="s">
        <v>39</v>
      </c>
      <c r="E1361" s="16">
        <v>49389.48</v>
      </c>
    </row>
    <row r="1362" spans="1:5" ht="15" customHeight="1" x14ac:dyDescent="0.2">
      <c r="A1362" s="12">
        <v>32533123</v>
      </c>
      <c r="B1362" s="13">
        <v>90000000000</v>
      </c>
      <c r="C1362" s="14"/>
      <c r="D1362" s="15" t="s">
        <v>39</v>
      </c>
      <c r="E1362" s="16">
        <v>279873.71999999997</v>
      </c>
    </row>
    <row r="1363" spans="1:5" ht="15" customHeight="1" x14ac:dyDescent="0.2">
      <c r="A1363" s="17"/>
      <c r="B1363" s="18"/>
      <c r="C1363" s="19" t="s">
        <v>40</v>
      </c>
      <c r="D1363" s="20"/>
      <c r="E1363" s="21">
        <f>SUM(E1359:E1362)</f>
        <v>730817.39999999991</v>
      </c>
    </row>
    <row r="1364" spans="1:5" ht="15" customHeight="1" x14ac:dyDescent="0.2"/>
    <row r="1365" spans="1:5" ht="15" customHeight="1" x14ac:dyDescent="0.25">
      <c r="A1365" s="3" t="s">
        <v>21</v>
      </c>
      <c r="B1365" s="4"/>
      <c r="C1365" s="4"/>
      <c r="D1365" s="4"/>
      <c r="E1365" s="7"/>
    </row>
    <row r="1366" spans="1:5" ht="15" customHeight="1" x14ac:dyDescent="0.2">
      <c r="A1366" s="5" t="s">
        <v>32</v>
      </c>
      <c r="B1366" s="4"/>
      <c r="C1366" s="4"/>
      <c r="D1366" s="4"/>
      <c r="E1366" s="6" t="s">
        <v>33</v>
      </c>
    </row>
    <row r="1367" spans="1:5" ht="15" customHeight="1" x14ac:dyDescent="0.25">
      <c r="A1367" s="7"/>
      <c r="B1367" s="3"/>
      <c r="C1367" s="4"/>
      <c r="D1367" s="4"/>
      <c r="E1367" s="8"/>
    </row>
    <row r="1368" spans="1:5" ht="15" customHeight="1" x14ac:dyDescent="0.2">
      <c r="A1368" s="9" t="s">
        <v>34</v>
      </c>
      <c r="B1368" s="10" t="s">
        <v>35</v>
      </c>
      <c r="C1368" s="9" t="s">
        <v>36</v>
      </c>
      <c r="D1368" s="11" t="s">
        <v>37</v>
      </c>
      <c r="E1368" s="9" t="s">
        <v>38</v>
      </c>
    </row>
    <row r="1369" spans="1:5" ht="15" customHeight="1" x14ac:dyDescent="0.2">
      <c r="A1369" s="12">
        <v>32133123</v>
      </c>
      <c r="B1369" s="13">
        <v>30001001013</v>
      </c>
      <c r="C1369" s="14">
        <v>3114</v>
      </c>
      <c r="D1369" s="23" t="s">
        <v>41</v>
      </c>
      <c r="E1369" s="16">
        <v>60233.13</v>
      </c>
    </row>
    <row r="1370" spans="1:5" ht="15" customHeight="1" x14ac:dyDescent="0.2">
      <c r="A1370" s="12">
        <v>32533123</v>
      </c>
      <c r="B1370" s="13">
        <v>30001001013</v>
      </c>
      <c r="C1370" s="14">
        <v>3114</v>
      </c>
      <c r="D1370" s="23" t="s">
        <v>41</v>
      </c>
      <c r="E1370" s="16">
        <v>341321.07</v>
      </c>
    </row>
    <row r="1371" spans="1:5" ht="15" customHeight="1" x14ac:dyDescent="0.2">
      <c r="A1371" s="12">
        <v>32133123</v>
      </c>
      <c r="B1371" s="13">
        <v>30001001017</v>
      </c>
      <c r="C1371" s="14">
        <v>3114</v>
      </c>
      <c r="D1371" s="23" t="s">
        <v>41</v>
      </c>
      <c r="E1371" s="16">
        <v>49389.48</v>
      </c>
    </row>
    <row r="1372" spans="1:5" ht="15" customHeight="1" x14ac:dyDescent="0.2">
      <c r="A1372" s="12">
        <v>32533123</v>
      </c>
      <c r="B1372" s="13">
        <v>30001001017</v>
      </c>
      <c r="C1372" s="14">
        <v>3114</v>
      </c>
      <c r="D1372" s="23" t="s">
        <v>41</v>
      </c>
      <c r="E1372" s="16">
        <v>279873.71999999997</v>
      </c>
    </row>
    <row r="1373" spans="1:5" ht="15" customHeight="1" x14ac:dyDescent="0.2">
      <c r="A1373" s="17"/>
      <c r="B1373" s="18"/>
      <c r="C1373" s="19" t="s">
        <v>40</v>
      </c>
      <c r="D1373" s="20"/>
      <c r="E1373" s="21">
        <f>SUM(E1369:E1372)</f>
        <v>730817.39999999991</v>
      </c>
    </row>
    <row r="1374" spans="1:5" ht="15" customHeight="1" x14ac:dyDescent="0.2"/>
    <row r="1375" spans="1:5" ht="15" customHeight="1" x14ac:dyDescent="0.2"/>
    <row r="1376" spans="1:5" ht="15" customHeight="1" x14ac:dyDescent="0.25">
      <c r="A1376" s="131" t="s">
        <v>219</v>
      </c>
      <c r="B1376" s="55"/>
      <c r="C1376" s="55"/>
      <c r="D1376" s="55"/>
      <c r="E1376" s="55"/>
    </row>
    <row r="1377" spans="1:5" ht="15" customHeight="1" x14ac:dyDescent="0.2">
      <c r="A1377" s="192" t="s">
        <v>125</v>
      </c>
      <c r="B1377" s="192"/>
      <c r="C1377" s="192"/>
      <c r="D1377" s="192"/>
      <c r="E1377" s="192"/>
    </row>
    <row r="1378" spans="1:5" ht="15" customHeight="1" x14ac:dyDescent="0.2">
      <c r="A1378" s="192"/>
      <c r="B1378" s="192"/>
      <c r="C1378" s="192"/>
      <c r="D1378" s="192"/>
      <c r="E1378" s="192"/>
    </row>
    <row r="1379" spans="1:5" ht="15" customHeight="1" x14ac:dyDescent="0.2">
      <c r="A1379" s="190" t="s">
        <v>251</v>
      </c>
      <c r="B1379" s="190"/>
      <c r="C1379" s="190"/>
      <c r="D1379" s="190"/>
      <c r="E1379" s="190"/>
    </row>
    <row r="1380" spans="1:5" ht="15" customHeight="1" x14ac:dyDescent="0.2">
      <c r="A1380" s="190"/>
      <c r="B1380" s="190"/>
      <c r="C1380" s="190"/>
      <c r="D1380" s="190"/>
      <c r="E1380" s="190"/>
    </row>
    <row r="1381" spans="1:5" ht="15" customHeight="1" x14ac:dyDescent="0.2">
      <c r="A1381" s="190"/>
      <c r="B1381" s="190"/>
      <c r="C1381" s="190"/>
      <c r="D1381" s="190"/>
      <c r="E1381" s="190"/>
    </row>
    <row r="1382" spans="1:5" ht="15" customHeight="1" x14ac:dyDescent="0.2">
      <c r="A1382" s="190"/>
      <c r="B1382" s="190"/>
      <c r="C1382" s="190"/>
      <c r="D1382" s="190"/>
      <c r="E1382" s="190"/>
    </row>
    <row r="1383" spans="1:5" ht="15" customHeight="1" x14ac:dyDescent="0.2">
      <c r="A1383" s="190"/>
      <c r="B1383" s="190"/>
      <c r="C1383" s="190"/>
      <c r="D1383" s="190"/>
      <c r="E1383" s="190"/>
    </row>
    <row r="1384" spans="1:5" ht="15" customHeight="1" x14ac:dyDescent="0.2">
      <c r="A1384" s="190"/>
      <c r="B1384" s="190"/>
      <c r="C1384" s="190"/>
      <c r="D1384" s="190"/>
      <c r="E1384" s="190"/>
    </row>
    <row r="1385" spans="1:5" ht="15" customHeight="1" x14ac:dyDescent="0.2"/>
    <row r="1386" spans="1:5" ht="15" customHeight="1" x14ac:dyDescent="0.25">
      <c r="A1386" s="40" t="s">
        <v>21</v>
      </c>
      <c r="B1386" s="41"/>
      <c r="C1386" s="41"/>
      <c r="D1386" s="41"/>
      <c r="E1386" s="41"/>
    </row>
    <row r="1387" spans="1:5" ht="15" customHeight="1" x14ac:dyDescent="0.2">
      <c r="A1387" s="42" t="s">
        <v>51</v>
      </c>
      <c r="B1387" s="41"/>
      <c r="C1387" s="41"/>
      <c r="D1387" s="41"/>
      <c r="E1387" s="43" t="s">
        <v>52</v>
      </c>
    </row>
    <row r="1388" spans="1:5" ht="15" customHeight="1" x14ac:dyDescent="0.25">
      <c r="A1388" s="40"/>
      <c r="B1388" s="55"/>
      <c r="C1388" s="41"/>
      <c r="D1388" s="41"/>
      <c r="E1388" s="44"/>
    </row>
    <row r="1389" spans="1:5" ht="15" customHeight="1" x14ac:dyDescent="0.2">
      <c r="A1389" s="104"/>
      <c r="B1389" s="105"/>
      <c r="C1389" s="10" t="s">
        <v>36</v>
      </c>
      <c r="D1389" s="106" t="s">
        <v>37</v>
      </c>
      <c r="E1389" s="46" t="s">
        <v>38</v>
      </c>
    </row>
    <row r="1390" spans="1:5" ht="15" customHeight="1" x14ac:dyDescent="0.2">
      <c r="A1390" s="107"/>
      <c r="B1390" s="160"/>
      <c r="C1390" s="109">
        <v>6172</v>
      </c>
      <c r="D1390" s="110" t="s">
        <v>104</v>
      </c>
      <c r="E1390" s="133">
        <v>-10000000</v>
      </c>
    </row>
    <row r="1391" spans="1:5" ht="15" customHeight="1" x14ac:dyDescent="0.2">
      <c r="A1391" s="111"/>
      <c r="B1391" s="160"/>
      <c r="C1391" s="52" t="s">
        <v>40</v>
      </c>
      <c r="D1391" s="71"/>
      <c r="E1391" s="54">
        <f>SUM(E1390:E1390)</f>
        <v>-10000000</v>
      </c>
    </row>
    <row r="1392" spans="1:5" ht="15" customHeight="1" x14ac:dyDescent="0.2"/>
    <row r="1393" spans="1:5" ht="15" customHeight="1" x14ac:dyDescent="0.25">
      <c r="A1393" s="40" t="s">
        <v>21</v>
      </c>
      <c r="B1393" s="41"/>
      <c r="C1393" s="41"/>
      <c r="D1393" s="41"/>
      <c r="E1393" s="55"/>
    </row>
    <row r="1394" spans="1:5" ht="15" customHeight="1" x14ac:dyDescent="0.2">
      <c r="A1394" s="42" t="s">
        <v>60</v>
      </c>
      <c r="B1394" s="55"/>
      <c r="C1394" s="55"/>
      <c r="D1394" s="55"/>
      <c r="E1394" s="55" t="s">
        <v>61</v>
      </c>
    </row>
    <row r="1395" spans="1:5" ht="15" customHeight="1" x14ac:dyDescent="0.2">
      <c r="A1395" s="55"/>
      <c r="B1395" s="56"/>
      <c r="C1395" s="41"/>
      <c r="E1395" s="57"/>
    </row>
    <row r="1396" spans="1:5" ht="15" customHeight="1" x14ac:dyDescent="0.2">
      <c r="A1396" s="9" t="s">
        <v>35</v>
      </c>
      <c r="B1396" s="9" t="s">
        <v>35</v>
      </c>
      <c r="C1396" s="10" t="s">
        <v>36</v>
      </c>
      <c r="D1396" s="58" t="s">
        <v>37</v>
      </c>
      <c r="E1396" s="10" t="s">
        <v>38</v>
      </c>
    </row>
    <row r="1397" spans="1:5" ht="15" customHeight="1" x14ac:dyDescent="0.2">
      <c r="A1397" s="102">
        <v>20</v>
      </c>
      <c r="B1397" s="60">
        <v>30002000000</v>
      </c>
      <c r="C1397" s="60">
        <v>4399</v>
      </c>
      <c r="D1397" s="23" t="s">
        <v>62</v>
      </c>
      <c r="E1397" s="130">
        <v>10000000</v>
      </c>
    </row>
    <row r="1398" spans="1:5" ht="15" customHeight="1" x14ac:dyDescent="0.2">
      <c r="A1398" s="60"/>
      <c r="B1398" s="60"/>
      <c r="C1398" s="52" t="s">
        <v>40</v>
      </c>
      <c r="D1398" s="62"/>
      <c r="E1398" s="63">
        <f>SUM(E1397:E1397)</f>
        <v>10000000</v>
      </c>
    </row>
    <row r="1399" spans="1:5" ht="15" customHeight="1" x14ac:dyDescent="0.2"/>
    <row r="1400" spans="1:5" ht="15" customHeight="1" x14ac:dyDescent="0.2"/>
    <row r="1401" spans="1:5" ht="15" customHeight="1" x14ac:dyDescent="0.2"/>
    <row r="1402" spans="1:5" ht="15" customHeight="1" x14ac:dyDescent="0.2"/>
    <row r="1403" spans="1:5" ht="15" customHeight="1" x14ac:dyDescent="0.2"/>
    <row r="1404" spans="1:5" ht="15" customHeight="1" x14ac:dyDescent="0.2"/>
    <row r="1405" spans="1:5" ht="15" customHeight="1" x14ac:dyDescent="0.2"/>
    <row r="1406" spans="1:5" ht="15" customHeight="1" x14ac:dyDescent="0.2"/>
    <row r="1407" spans="1:5" ht="15" customHeight="1" x14ac:dyDescent="0.25">
      <c r="A1407" s="131" t="s">
        <v>220</v>
      </c>
    </row>
    <row r="1408" spans="1:5" ht="15" customHeight="1" x14ac:dyDescent="0.2">
      <c r="A1408" s="191" t="s">
        <v>29</v>
      </c>
      <c r="B1408" s="191"/>
      <c r="C1408" s="191"/>
      <c r="D1408" s="191"/>
      <c r="E1408" s="191"/>
    </row>
    <row r="1409" spans="1:5" ht="15" customHeight="1" x14ac:dyDescent="0.2">
      <c r="A1409" s="192" t="s">
        <v>30</v>
      </c>
      <c r="B1409" s="192"/>
      <c r="C1409" s="192"/>
      <c r="D1409" s="192"/>
      <c r="E1409" s="192"/>
    </row>
    <row r="1410" spans="1:5" ht="15" customHeight="1" x14ac:dyDescent="0.2">
      <c r="A1410" s="190" t="s">
        <v>221</v>
      </c>
      <c r="B1410" s="190"/>
      <c r="C1410" s="190"/>
      <c r="D1410" s="190"/>
      <c r="E1410" s="190"/>
    </row>
    <row r="1411" spans="1:5" ht="15" customHeight="1" x14ac:dyDescent="0.2">
      <c r="A1411" s="190"/>
      <c r="B1411" s="190"/>
      <c r="C1411" s="190"/>
      <c r="D1411" s="190"/>
      <c r="E1411" s="190"/>
    </row>
    <row r="1412" spans="1:5" ht="15" customHeight="1" x14ac:dyDescent="0.2">
      <c r="A1412" s="190"/>
      <c r="B1412" s="190"/>
      <c r="C1412" s="190"/>
      <c r="D1412" s="190"/>
      <c r="E1412" s="190"/>
    </row>
    <row r="1413" spans="1:5" ht="15" customHeight="1" x14ac:dyDescent="0.2">
      <c r="A1413" s="190"/>
      <c r="B1413" s="190"/>
      <c r="C1413" s="190"/>
      <c r="D1413" s="190"/>
      <c r="E1413" s="190"/>
    </row>
    <row r="1414" spans="1:5" ht="15" customHeight="1" x14ac:dyDescent="0.2">
      <c r="A1414" s="190"/>
      <c r="B1414" s="190"/>
      <c r="C1414" s="190"/>
      <c r="D1414" s="190"/>
      <c r="E1414" s="190"/>
    </row>
    <row r="1415" spans="1:5" ht="15" customHeight="1" x14ac:dyDescent="0.2">
      <c r="A1415" s="190"/>
      <c r="B1415" s="190"/>
      <c r="C1415" s="190"/>
      <c r="D1415" s="190"/>
      <c r="E1415" s="190"/>
    </row>
    <row r="1416" spans="1:5" ht="15" customHeight="1" x14ac:dyDescent="0.2">
      <c r="A1416" s="190"/>
      <c r="B1416" s="190"/>
      <c r="C1416" s="190"/>
      <c r="D1416" s="190"/>
      <c r="E1416" s="190"/>
    </row>
    <row r="1417" spans="1:5" ht="15" customHeight="1" x14ac:dyDescent="0.2">
      <c r="A1417" s="2"/>
      <c r="B1417" s="2"/>
      <c r="C1417" s="2"/>
      <c r="D1417" s="2"/>
      <c r="E1417" s="2"/>
    </row>
    <row r="1418" spans="1:5" ht="15" customHeight="1" x14ac:dyDescent="0.25">
      <c r="A1418" s="3" t="s">
        <v>1</v>
      </c>
      <c r="B1418" s="4"/>
      <c r="C1418" s="4"/>
      <c r="D1418" s="4"/>
      <c r="E1418" s="4"/>
    </row>
    <row r="1419" spans="1:5" ht="15" customHeight="1" x14ac:dyDescent="0.2">
      <c r="A1419" s="5" t="s">
        <v>32</v>
      </c>
      <c r="B1419" s="4"/>
      <c r="C1419" s="4"/>
      <c r="D1419" s="4"/>
      <c r="E1419" s="6" t="s">
        <v>33</v>
      </c>
    </row>
    <row r="1420" spans="1:5" ht="15" customHeight="1" x14ac:dyDescent="0.25">
      <c r="A1420" s="7"/>
      <c r="B1420" s="3"/>
      <c r="C1420" s="4"/>
      <c r="D1420" s="4"/>
      <c r="E1420" s="8"/>
    </row>
    <row r="1421" spans="1:5" ht="15" customHeight="1" x14ac:dyDescent="0.2">
      <c r="A1421" s="9" t="s">
        <v>34</v>
      </c>
      <c r="B1421" s="10" t="s">
        <v>35</v>
      </c>
      <c r="C1421" s="9" t="s">
        <v>36</v>
      </c>
      <c r="D1421" s="11" t="s">
        <v>37</v>
      </c>
      <c r="E1421" s="46" t="s">
        <v>38</v>
      </c>
    </row>
    <row r="1422" spans="1:5" ht="15" customHeight="1" x14ac:dyDescent="0.2">
      <c r="A1422" s="12">
        <v>32133019</v>
      </c>
      <c r="B1422" s="13">
        <v>90000000000</v>
      </c>
      <c r="C1422" s="14"/>
      <c r="D1422" s="15" t="s">
        <v>39</v>
      </c>
      <c r="E1422" s="16">
        <v>311358.78999999998</v>
      </c>
    </row>
    <row r="1423" spans="1:5" ht="15" customHeight="1" x14ac:dyDescent="0.2">
      <c r="A1423" s="12">
        <v>32533019</v>
      </c>
      <c r="B1423" s="13">
        <v>90000000000</v>
      </c>
      <c r="C1423" s="14"/>
      <c r="D1423" s="15" t="s">
        <v>39</v>
      </c>
      <c r="E1423" s="16">
        <v>1764366.45</v>
      </c>
    </row>
    <row r="1424" spans="1:5" ht="15" customHeight="1" x14ac:dyDescent="0.2">
      <c r="A1424" s="17"/>
      <c r="B1424" s="18"/>
      <c r="C1424" s="19" t="s">
        <v>40</v>
      </c>
      <c r="D1424" s="20"/>
      <c r="E1424" s="21">
        <f>SUM(E1422:E1423)</f>
        <v>2075725.24</v>
      </c>
    </row>
    <row r="1425" spans="1:5" ht="15" customHeight="1" x14ac:dyDescent="0.25">
      <c r="A1425" s="1"/>
      <c r="B1425" s="22"/>
      <c r="C1425" s="22"/>
      <c r="D1425" s="22"/>
      <c r="E1425" s="22"/>
    </row>
    <row r="1426" spans="1:5" ht="15" customHeight="1" x14ac:dyDescent="0.25">
      <c r="A1426" s="3" t="s">
        <v>21</v>
      </c>
      <c r="B1426" s="4"/>
      <c r="C1426" s="4"/>
      <c r="D1426" s="4"/>
      <c r="E1426" s="7"/>
    </row>
    <row r="1427" spans="1:5" ht="15" customHeight="1" x14ac:dyDescent="0.2">
      <c r="A1427" s="5" t="s">
        <v>32</v>
      </c>
      <c r="B1427" s="4"/>
      <c r="C1427" s="4"/>
      <c r="D1427" s="4"/>
      <c r="E1427" s="6" t="s">
        <v>33</v>
      </c>
    </row>
    <row r="1428" spans="1:5" ht="15" customHeight="1" x14ac:dyDescent="0.25">
      <c r="A1428" s="7"/>
      <c r="B1428" s="3"/>
      <c r="C1428" s="4"/>
      <c r="D1428" s="4"/>
      <c r="E1428" s="8"/>
    </row>
    <row r="1429" spans="1:5" ht="15" customHeight="1" x14ac:dyDescent="0.2">
      <c r="A1429" s="9" t="s">
        <v>34</v>
      </c>
      <c r="B1429" s="10" t="s">
        <v>35</v>
      </c>
      <c r="C1429" s="9" t="s">
        <v>36</v>
      </c>
      <c r="D1429" s="11" t="s">
        <v>37</v>
      </c>
      <c r="E1429" s="46" t="s">
        <v>38</v>
      </c>
    </row>
    <row r="1430" spans="1:5" ht="15" customHeight="1" x14ac:dyDescent="0.2">
      <c r="A1430" s="12">
        <v>32133019</v>
      </c>
      <c r="B1430" s="13">
        <v>30001001465</v>
      </c>
      <c r="C1430" s="14">
        <v>3149</v>
      </c>
      <c r="D1430" s="23" t="s">
        <v>41</v>
      </c>
      <c r="E1430" s="16">
        <v>311358.78999999998</v>
      </c>
    </row>
    <row r="1431" spans="1:5" ht="15" customHeight="1" x14ac:dyDescent="0.2">
      <c r="A1431" s="12">
        <v>32533019</v>
      </c>
      <c r="B1431" s="13">
        <v>30001001465</v>
      </c>
      <c r="C1431" s="14">
        <v>3149</v>
      </c>
      <c r="D1431" s="23" t="s">
        <v>41</v>
      </c>
      <c r="E1431" s="16">
        <v>1764366.45</v>
      </c>
    </row>
    <row r="1432" spans="1:5" ht="15" customHeight="1" x14ac:dyDescent="0.2">
      <c r="A1432" s="17"/>
      <c r="B1432" s="18"/>
      <c r="C1432" s="19" t="s">
        <v>40</v>
      </c>
      <c r="D1432" s="20"/>
      <c r="E1432" s="21">
        <f>SUM(E1430:E1431)</f>
        <v>2075725.24</v>
      </c>
    </row>
    <row r="1433" spans="1:5" ht="15" customHeight="1" x14ac:dyDescent="0.2"/>
    <row r="1434" spans="1:5" ht="15" customHeight="1" x14ac:dyDescent="0.2"/>
    <row r="1435" spans="1:5" ht="15" customHeight="1" x14ac:dyDescent="0.25">
      <c r="A1435" s="131" t="s">
        <v>222</v>
      </c>
      <c r="B1435" s="55"/>
      <c r="C1435" s="55"/>
      <c r="D1435" s="55"/>
      <c r="E1435" s="55"/>
    </row>
    <row r="1436" spans="1:5" ht="15" customHeight="1" x14ac:dyDescent="0.2">
      <c r="A1436" s="196" t="s">
        <v>223</v>
      </c>
      <c r="B1436" s="196"/>
      <c r="C1436" s="196"/>
      <c r="D1436" s="196"/>
      <c r="E1436" s="196"/>
    </row>
    <row r="1437" spans="1:5" ht="15" customHeight="1" x14ac:dyDescent="0.2">
      <c r="A1437" s="196"/>
      <c r="B1437" s="196"/>
      <c r="C1437" s="196"/>
      <c r="D1437" s="196"/>
      <c r="E1437" s="196"/>
    </row>
    <row r="1438" spans="1:5" ht="15" customHeight="1" x14ac:dyDescent="0.2">
      <c r="A1438" s="190" t="s">
        <v>224</v>
      </c>
      <c r="B1438" s="190"/>
      <c r="C1438" s="190"/>
      <c r="D1438" s="190"/>
      <c r="E1438" s="190"/>
    </row>
    <row r="1439" spans="1:5" ht="15" customHeight="1" x14ac:dyDescent="0.2">
      <c r="A1439" s="190"/>
      <c r="B1439" s="190"/>
      <c r="C1439" s="190"/>
      <c r="D1439" s="190"/>
      <c r="E1439" s="190"/>
    </row>
    <row r="1440" spans="1:5" ht="15" customHeight="1" x14ac:dyDescent="0.2">
      <c r="A1440" s="190"/>
      <c r="B1440" s="190"/>
      <c r="C1440" s="190"/>
      <c r="D1440" s="190"/>
      <c r="E1440" s="190"/>
    </row>
    <row r="1441" spans="1:5" ht="15" customHeight="1" x14ac:dyDescent="0.2">
      <c r="A1441" s="190"/>
      <c r="B1441" s="190"/>
      <c r="C1441" s="190"/>
      <c r="D1441" s="190"/>
      <c r="E1441" s="190"/>
    </row>
    <row r="1442" spans="1:5" ht="15" customHeight="1" x14ac:dyDescent="0.2">
      <c r="A1442" s="190"/>
      <c r="B1442" s="190"/>
      <c r="C1442" s="190"/>
      <c r="D1442" s="190"/>
      <c r="E1442" s="190"/>
    </row>
    <row r="1443" spans="1:5" ht="15" customHeight="1" x14ac:dyDescent="0.2">
      <c r="A1443" s="41"/>
      <c r="B1443" s="98"/>
      <c r="C1443" s="84"/>
      <c r="D1443" s="41"/>
      <c r="E1443" s="157"/>
    </row>
    <row r="1444" spans="1:5" ht="15" customHeight="1" x14ac:dyDescent="0.25">
      <c r="A1444" s="40" t="s">
        <v>21</v>
      </c>
      <c r="B1444" s="139"/>
      <c r="C1444" s="41"/>
      <c r="D1444" s="41"/>
      <c r="E1444" s="55"/>
    </row>
    <row r="1445" spans="1:5" ht="15" customHeight="1" x14ac:dyDescent="0.2">
      <c r="A1445" s="42" t="s">
        <v>110</v>
      </c>
      <c r="B1445" s="139"/>
      <c r="C1445" s="41"/>
      <c r="D1445" s="41"/>
      <c r="E1445" s="43" t="s">
        <v>111</v>
      </c>
    </row>
    <row r="1446" spans="1:5" ht="15" customHeight="1" x14ac:dyDescent="0.2">
      <c r="A1446" s="42"/>
      <c r="B1446" s="158"/>
      <c r="C1446" s="41"/>
      <c r="D1446" s="41"/>
      <c r="E1446" s="44"/>
    </row>
    <row r="1447" spans="1:5" ht="15" customHeight="1" x14ac:dyDescent="0.2">
      <c r="A1447" s="10" t="s">
        <v>34</v>
      </c>
      <c r="B1447" s="10" t="s">
        <v>35</v>
      </c>
      <c r="C1447" s="10" t="s">
        <v>36</v>
      </c>
      <c r="D1447" s="45" t="s">
        <v>37</v>
      </c>
      <c r="E1447" s="9" t="s">
        <v>38</v>
      </c>
    </row>
    <row r="1448" spans="1:5" ht="15" customHeight="1" x14ac:dyDescent="0.2">
      <c r="A1448" s="129">
        <v>9</v>
      </c>
      <c r="B1448" s="89">
        <v>20000000000</v>
      </c>
      <c r="C1448" s="48">
        <v>5273</v>
      </c>
      <c r="D1448" s="161" t="s">
        <v>104</v>
      </c>
      <c r="E1448" s="80">
        <v>-2194407</v>
      </c>
    </row>
    <row r="1449" spans="1:5" ht="15" customHeight="1" x14ac:dyDescent="0.2">
      <c r="A1449" s="129">
        <v>24</v>
      </c>
      <c r="B1449" s="89">
        <v>20000000000</v>
      </c>
      <c r="C1449" s="48">
        <v>5273</v>
      </c>
      <c r="D1449" s="161" t="s">
        <v>104</v>
      </c>
      <c r="E1449" s="80">
        <v>-187593</v>
      </c>
    </row>
    <row r="1450" spans="1:5" ht="15" customHeight="1" x14ac:dyDescent="0.2">
      <c r="A1450" s="129">
        <v>9</v>
      </c>
      <c r="B1450" s="89">
        <v>60013000000</v>
      </c>
      <c r="C1450" s="48">
        <v>5512</v>
      </c>
      <c r="D1450" s="32" t="s">
        <v>193</v>
      </c>
      <c r="E1450" s="80">
        <v>2194407</v>
      </c>
    </row>
    <row r="1451" spans="1:5" ht="15" customHeight="1" x14ac:dyDescent="0.2">
      <c r="A1451" s="129">
        <v>24</v>
      </c>
      <c r="B1451" s="89">
        <v>60013000000</v>
      </c>
      <c r="C1451" s="48">
        <v>5512</v>
      </c>
      <c r="D1451" s="32" t="s">
        <v>193</v>
      </c>
      <c r="E1451" s="80">
        <v>187593</v>
      </c>
    </row>
    <row r="1452" spans="1:5" ht="15" customHeight="1" x14ac:dyDescent="0.2">
      <c r="A1452" s="90"/>
      <c r="B1452" s="90"/>
      <c r="C1452" s="52" t="s">
        <v>40</v>
      </c>
      <c r="D1452" s="53"/>
      <c r="E1452" s="54">
        <f>SUM(E1448:E1451)</f>
        <v>0</v>
      </c>
    </row>
    <row r="1453" spans="1:5" ht="15" customHeight="1" x14ac:dyDescent="0.2"/>
    <row r="1454" spans="1:5" ht="15" customHeight="1" x14ac:dyDescent="0.2"/>
    <row r="1455" spans="1:5" ht="15" customHeight="1" x14ac:dyDescent="0.2"/>
    <row r="1456" spans="1:5" ht="15" customHeight="1" x14ac:dyDescent="0.2"/>
    <row r="1457" ht="15" customHeight="1" x14ac:dyDescent="0.2"/>
    <row r="1458" ht="15" customHeight="1" x14ac:dyDescent="0.2"/>
    <row r="1459" ht="15" customHeight="1" x14ac:dyDescent="0.2"/>
    <row r="1460" ht="15" customHeight="1" x14ac:dyDescent="0.2"/>
    <row r="1461" ht="15" customHeight="1" x14ac:dyDescent="0.2"/>
    <row r="1462" ht="15" customHeight="1" x14ac:dyDescent="0.2"/>
    <row r="1463" ht="15" customHeight="1" x14ac:dyDescent="0.2"/>
    <row r="1464" ht="15" customHeight="1" x14ac:dyDescent="0.2"/>
    <row r="1465" ht="15" customHeight="1" x14ac:dyDescent="0.2"/>
    <row r="1466" ht="15" customHeight="1" x14ac:dyDescent="0.2"/>
    <row r="1467" ht="15" customHeight="1" x14ac:dyDescent="0.2"/>
    <row r="1468" ht="15" customHeight="1" x14ac:dyDescent="0.2"/>
    <row r="1469" ht="15" customHeight="1" x14ac:dyDescent="0.2"/>
    <row r="1470" ht="15" customHeight="1" x14ac:dyDescent="0.2"/>
    <row r="1471" ht="15" customHeight="1" x14ac:dyDescent="0.2"/>
    <row r="1472" ht="15" customHeight="1" x14ac:dyDescent="0.2"/>
    <row r="1473" ht="15" customHeight="1" x14ac:dyDescent="0.2"/>
    <row r="1474" ht="15" customHeight="1" x14ac:dyDescent="0.2"/>
    <row r="1475" ht="15" customHeight="1" x14ac:dyDescent="0.2"/>
    <row r="1476" ht="15" customHeight="1" x14ac:dyDescent="0.2"/>
    <row r="1477" ht="15" customHeight="1" x14ac:dyDescent="0.2"/>
    <row r="1478" ht="15" customHeight="1" x14ac:dyDescent="0.2"/>
    <row r="1479" ht="15" customHeight="1" x14ac:dyDescent="0.2"/>
    <row r="1480" ht="15" customHeight="1" x14ac:dyDescent="0.2"/>
    <row r="1481" ht="15" customHeight="1" x14ac:dyDescent="0.2"/>
    <row r="1482" ht="15" customHeight="1" x14ac:dyDescent="0.2"/>
    <row r="1483" ht="15" customHeight="1" x14ac:dyDescent="0.2"/>
    <row r="1484" ht="15" customHeight="1" x14ac:dyDescent="0.2"/>
    <row r="1485" ht="15" customHeight="1" x14ac:dyDescent="0.2"/>
    <row r="1486" ht="15" customHeight="1" x14ac:dyDescent="0.2"/>
    <row r="1487" ht="15" customHeight="1" x14ac:dyDescent="0.2"/>
    <row r="1488" ht="15" customHeight="1" x14ac:dyDescent="0.2"/>
  </sheetData>
  <mergeCells count="97">
    <mergeCell ref="A1438:E1442"/>
    <mergeCell ref="A1377:E1378"/>
    <mergeCell ref="A1379:E1384"/>
    <mergeCell ref="A1408:E1408"/>
    <mergeCell ref="A1409:E1409"/>
    <mergeCell ref="A1410:E1416"/>
    <mergeCell ref="A1436:E1437"/>
    <mergeCell ref="A1344:E1349"/>
    <mergeCell ref="A1260:E1261"/>
    <mergeCell ref="A1262:E1267"/>
    <mergeCell ref="A1279:E1279"/>
    <mergeCell ref="A1280:E1280"/>
    <mergeCell ref="A1281:E1285"/>
    <mergeCell ref="A1304:E1305"/>
    <mergeCell ref="A1306:E1309"/>
    <mergeCell ref="A1321:E1322"/>
    <mergeCell ref="A1323:E1329"/>
    <mergeCell ref="A1342:E1342"/>
    <mergeCell ref="A1343:E1343"/>
    <mergeCell ref="A1241:E1245"/>
    <mergeCell ref="A1019:E1019"/>
    <mergeCell ref="A1020:E1024"/>
    <mergeCell ref="A1044:E1045"/>
    <mergeCell ref="A1046:E1051"/>
    <mergeCell ref="A1063:E1064"/>
    <mergeCell ref="A1065:E1070"/>
    <mergeCell ref="A1103:E1104"/>
    <mergeCell ref="A1105:E1109"/>
    <mergeCell ref="A1129:E1129"/>
    <mergeCell ref="A1130:E1137"/>
    <mergeCell ref="A1239:E1240"/>
    <mergeCell ref="A998:E1003"/>
    <mergeCell ref="A836:E837"/>
    <mergeCell ref="A838:E843"/>
    <mergeCell ref="A869:E870"/>
    <mergeCell ref="A871:E876"/>
    <mergeCell ref="A896:E897"/>
    <mergeCell ref="A898:E903"/>
    <mergeCell ref="A916:E917"/>
    <mergeCell ref="A918:E923"/>
    <mergeCell ref="A940:E940"/>
    <mergeCell ref="A941:E954"/>
    <mergeCell ref="A996:E997"/>
    <mergeCell ref="A802:E807"/>
    <mergeCell ref="A665:E666"/>
    <mergeCell ref="A667:E672"/>
    <mergeCell ref="A706:E707"/>
    <mergeCell ref="A708:E712"/>
    <mergeCell ref="A731:E732"/>
    <mergeCell ref="A733:E737"/>
    <mergeCell ref="A749:E750"/>
    <mergeCell ref="A751:E756"/>
    <mergeCell ref="A775:E776"/>
    <mergeCell ref="A777:E781"/>
    <mergeCell ref="A800:E801"/>
    <mergeCell ref="A638:E645"/>
    <mergeCell ref="A351:E351"/>
    <mergeCell ref="A352:E352"/>
    <mergeCell ref="A353:E359"/>
    <mergeCell ref="A384:E384"/>
    <mergeCell ref="A385:E394"/>
    <mergeCell ref="A576:E576"/>
    <mergeCell ref="A577:E586"/>
    <mergeCell ref="A606:E607"/>
    <mergeCell ref="A608:E615"/>
    <mergeCell ref="A636:E636"/>
    <mergeCell ref="A637:E637"/>
    <mergeCell ref="A296:E302"/>
    <mergeCell ref="A169:E169"/>
    <mergeCell ref="A170:E170"/>
    <mergeCell ref="A171:E177"/>
    <mergeCell ref="A212:E212"/>
    <mergeCell ref="A213:E213"/>
    <mergeCell ref="A214:E220"/>
    <mergeCell ref="A264:E264"/>
    <mergeCell ref="A265:E265"/>
    <mergeCell ref="A266:E272"/>
    <mergeCell ref="A294:E294"/>
    <mergeCell ref="A295:E295"/>
    <mergeCell ref="A137:E143"/>
    <mergeCell ref="A56:E56"/>
    <mergeCell ref="A57:E57"/>
    <mergeCell ref="A58:E62"/>
    <mergeCell ref="A78:E78"/>
    <mergeCell ref="A79:E79"/>
    <mergeCell ref="A80:E85"/>
    <mergeCell ref="A108:E108"/>
    <mergeCell ref="A109:E109"/>
    <mergeCell ref="A110:E115"/>
    <mergeCell ref="A135:E135"/>
    <mergeCell ref="A136:E136"/>
    <mergeCell ref="A31:E34"/>
    <mergeCell ref="A2:E2"/>
    <mergeCell ref="A3:E3"/>
    <mergeCell ref="A4:E9"/>
    <mergeCell ref="A29:E29"/>
    <mergeCell ref="A30:E30"/>
  </mergeCells>
  <phoneticPr fontId="1" type="noConversion"/>
  <pageMargins left="0.98425196850393704" right="0.98425196850393704" top="0.98425196850393704" bottom="0.98425196850393704" header="0.51181102362204722" footer="0.51181102362204722"/>
  <pageSetup paperSize="9" scale="92" firstPageNumber="3" orientation="portrait" useFirstPageNumber="1" r:id="rId1"/>
  <headerFooter alignWithMargins="0">
    <oddHeader>&amp;C&amp;"Arial,Kurzíva"Příloha č. 1: Rozpočtové změny č. 458/11 - 495/11 a 499/11 - 501/11 schválené Radou Olomouckého kraje 13.9.2011</oddHeader>
    <oddFooter>&amp;L&amp;"Arial,Kurzíva"Zastupitelstvo OK 22.9.2011
4.1.1. - Rozpočet OK 2011 - rozpočtové změny DODATEK č. 1&amp;K000000
Příloha č.1: Rozpočtové změny č. 458/11 - 495/11 a 499/11 - 501/11 schválené Radou OK 13.9.2011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6"/>
  <sheetViews>
    <sheetView showGridLines="0" view="pageLayout" topLeftCell="A43" zoomScaleNormal="92" zoomScaleSheetLayoutView="92" workbookViewId="0"/>
  </sheetViews>
  <sheetFormatPr defaultRowHeight="12.75" x14ac:dyDescent="0.2"/>
  <cols>
    <col min="1" max="1" width="9.7109375" customWidth="1"/>
    <col min="2" max="2" width="12.85546875" customWidth="1"/>
    <col min="3" max="3" width="8.28515625" customWidth="1"/>
    <col min="4" max="4" width="39.140625" customWidth="1"/>
    <col min="5" max="5" width="18.85546875" customWidth="1"/>
  </cols>
  <sheetData>
    <row r="1" spans="1:5" ht="15" customHeight="1" x14ac:dyDescent="0.25">
      <c r="A1" s="1" t="s">
        <v>225</v>
      </c>
    </row>
    <row r="2" spans="1:5" ht="15" customHeight="1" x14ac:dyDescent="0.2">
      <c r="A2" s="192" t="s">
        <v>29</v>
      </c>
      <c r="B2" s="192"/>
      <c r="C2" s="192"/>
      <c r="D2" s="192"/>
      <c r="E2" s="192"/>
    </row>
    <row r="3" spans="1:5" ht="15" customHeight="1" x14ac:dyDescent="0.2">
      <c r="A3" s="190" t="s">
        <v>226</v>
      </c>
      <c r="B3" s="190"/>
      <c r="C3" s="190"/>
      <c r="D3" s="190"/>
      <c r="E3" s="190"/>
    </row>
    <row r="4" spans="1:5" ht="15" customHeight="1" x14ac:dyDescent="0.2">
      <c r="A4" s="190"/>
      <c r="B4" s="190"/>
      <c r="C4" s="190"/>
      <c r="D4" s="190"/>
      <c r="E4" s="190"/>
    </row>
    <row r="5" spans="1:5" ht="15" customHeight="1" x14ac:dyDescent="0.2">
      <c r="A5" s="190"/>
      <c r="B5" s="190"/>
      <c r="C5" s="190"/>
      <c r="D5" s="190"/>
      <c r="E5" s="190"/>
    </row>
    <row r="6" spans="1:5" ht="15" customHeight="1" x14ac:dyDescent="0.2">
      <c r="A6" s="190"/>
      <c r="B6" s="190"/>
      <c r="C6" s="190"/>
      <c r="D6" s="190"/>
      <c r="E6" s="190"/>
    </row>
    <row r="7" spans="1:5" ht="15" customHeight="1" x14ac:dyDescent="0.2">
      <c r="A7" s="190"/>
      <c r="B7" s="190"/>
      <c r="C7" s="190"/>
      <c r="D7" s="190"/>
      <c r="E7" s="190"/>
    </row>
    <row r="8" spans="1:5" ht="15" customHeight="1" x14ac:dyDescent="0.2">
      <c r="A8" s="190"/>
      <c r="B8" s="190"/>
      <c r="C8" s="190"/>
      <c r="D8" s="190"/>
      <c r="E8" s="190"/>
    </row>
    <row r="9" spans="1:5" ht="15" customHeight="1" x14ac:dyDescent="0.2"/>
    <row r="10" spans="1:5" ht="15" customHeight="1" x14ac:dyDescent="0.25">
      <c r="A10" s="40" t="s">
        <v>1</v>
      </c>
      <c r="B10" s="41"/>
      <c r="C10" s="41"/>
      <c r="D10" s="41"/>
      <c r="E10" s="41"/>
    </row>
    <row r="11" spans="1:5" ht="15" customHeight="1" x14ac:dyDescent="0.2">
      <c r="A11" s="42" t="s">
        <v>162</v>
      </c>
      <c r="B11" s="41"/>
      <c r="C11" s="41"/>
      <c r="D11" s="41"/>
      <c r="E11" s="43" t="s">
        <v>163</v>
      </c>
    </row>
    <row r="12" spans="1:5" ht="15" customHeight="1" x14ac:dyDescent="0.25">
      <c r="A12" s="40"/>
      <c r="B12" s="56"/>
      <c r="C12" s="55"/>
      <c r="D12" s="55"/>
      <c r="E12" s="44"/>
    </row>
    <row r="13" spans="1:5" ht="15" customHeight="1" x14ac:dyDescent="0.2">
      <c r="A13" s="10" t="s">
        <v>34</v>
      </c>
      <c r="B13" s="9" t="s">
        <v>35</v>
      </c>
      <c r="C13" s="10" t="s">
        <v>36</v>
      </c>
      <c r="D13" s="45" t="s">
        <v>37</v>
      </c>
      <c r="E13" s="46" t="s">
        <v>38</v>
      </c>
    </row>
    <row r="14" spans="1:5" ht="15" customHeight="1" x14ac:dyDescent="0.2">
      <c r="A14" s="129">
        <v>19</v>
      </c>
      <c r="B14" s="60">
        <v>73000008249</v>
      </c>
      <c r="C14" s="87">
        <v>6402</v>
      </c>
      <c r="D14" s="61" t="s">
        <v>227</v>
      </c>
      <c r="E14" s="117">
        <v>198084</v>
      </c>
    </row>
    <row r="15" spans="1:5" ht="15" customHeight="1" x14ac:dyDescent="0.2">
      <c r="A15" s="92"/>
      <c r="B15" s="18"/>
      <c r="C15" s="52" t="s">
        <v>40</v>
      </c>
      <c r="D15" s="53"/>
      <c r="E15" s="54">
        <f>SUM(E14:E14)</f>
        <v>198084</v>
      </c>
    </row>
    <row r="16" spans="1:5" ht="15" customHeight="1" x14ac:dyDescent="0.2"/>
    <row r="17" spans="1:5" ht="15" customHeight="1" x14ac:dyDescent="0.25">
      <c r="A17" s="40" t="s">
        <v>21</v>
      </c>
      <c r="B17" s="41"/>
      <c r="C17" s="41"/>
      <c r="D17" s="41"/>
      <c r="E17" s="41"/>
    </row>
    <row r="18" spans="1:5" ht="15" customHeight="1" x14ac:dyDescent="0.2">
      <c r="A18" s="42" t="s">
        <v>162</v>
      </c>
      <c r="B18" s="41"/>
      <c r="C18" s="41"/>
      <c r="D18" s="41"/>
      <c r="E18" s="43" t="s">
        <v>163</v>
      </c>
    </row>
    <row r="19" spans="1:5" ht="15" customHeight="1" x14ac:dyDescent="0.25">
      <c r="A19" s="40"/>
      <c r="B19" s="55"/>
      <c r="C19" s="41"/>
      <c r="D19" s="41"/>
      <c r="E19" s="44"/>
    </row>
    <row r="20" spans="1:5" ht="15" customHeight="1" x14ac:dyDescent="0.2">
      <c r="A20" s="10" t="s">
        <v>34</v>
      </c>
      <c r="B20" s="10" t="s">
        <v>35</v>
      </c>
      <c r="C20" s="10" t="s">
        <v>36</v>
      </c>
      <c r="D20" s="45" t="s">
        <v>37</v>
      </c>
      <c r="E20" s="46" t="s">
        <v>38</v>
      </c>
    </row>
    <row r="21" spans="1:5" ht="15" customHeight="1" x14ac:dyDescent="0.2">
      <c r="A21" s="129">
        <v>19</v>
      </c>
      <c r="B21" s="135">
        <v>42001000000</v>
      </c>
      <c r="C21" s="60">
        <v>2399</v>
      </c>
      <c r="D21" s="61" t="s">
        <v>164</v>
      </c>
      <c r="E21" s="117">
        <v>198084</v>
      </c>
    </row>
    <row r="22" spans="1:5" ht="15" customHeight="1" x14ac:dyDescent="0.2">
      <c r="A22" s="71"/>
      <c r="B22" s="135"/>
      <c r="C22" s="52" t="s">
        <v>40</v>
      </c>
      <c r="D22" s="53"/>
      <c r="E22" s="54">
        <f>SUM(E21:E21)</f>
        <v>198084</v>
      </c>
    </row>
    <row r="23" spans="1:5" ht="15" customHeight="1" x14ac:dyDescent="0.2"/>
    <row r="24" spans="1:5" ht="15" customHeight="1" x14ac:dyDescent="0.2"/>
    <row r="25" spans="1:5" ht="15" customHeight="1" x14ac:dyDescent="0.25">
      <c r="A25" s="1" t="s">
        <v>228</v>
      </c>
    </row>
    <row r="26" spans="1:5" ht="15" customHeight="1" x14ac:dyDescent="0.2">
      <c r="A26" s="192" t="s">
        <v>29</v>
      </c>
      <c r="B26" s="192"/>
      <c r="C26" s="192"/>
      <c r="D26" s="192"/>
      <c r="E26" s="192"/>
    </row>
    <row r="27" spans="1:5" ht="15" customHeight="1" x14ac:dyDescent="0.2">
      <c r="A27" s="190" t="s">
        <v>229</v>
      </c>
      <c r="B27" s="190"/>
      <c r="C27" s="190"/>
      <c r="D27" s="190"/>
      <c r="E27" s="190"/>
    </row>
    <row r="28" spans="1:5" ht="15" customHeight="1" x14ac:dyDescent="0.2">
      <c r="A28" s="190"/>
      <c r="B28" s="190"/>
      <c r="C28" s="190"/>
      <c r="D28" s="190"/>
      <c r="E28" s="190"/>
    </row>
    <row r="29" spans="1:5" ht="15" customHeight="1" x14ac:dyDescent="0.2">
      <c r="A29" s="190"/>
      <c r="B29" s="190"/>
      <c r="C29" s="190"/>
      <c r="D29" s="190"/>
      <c r="E29" s="190"/>
    </row>
    <row r="30" spans="1:5" ht="15" customHeight="1" x14ac:dyDescent="0.2">
      <c r="A30" s="190"/>
      <c r="B30" s="190"/>
      <c r="C30" s="190"/>
      <c r="D30" s="190"/>
      <c r="E30" s="190"/>
    </row>
    <row r="31" spans="1:5" ht="15" customHeight="1" x14ac:dyDescent="0.2">
      <c r="A31" s="190"/>
      <c r="B31" s="190"/>
      <c r="C31" s="190"/>
      <c r="D31" s="190"/>
      <c r="E31" s="190"/>
    </row>
    <row r="32" spans="1:5" ht="15" customHeight="1" x14ac:dyDescent="0.2"/>
    <row r="33" spans="1:5" ht="15" customHeight="1" x14ac:dyDescent="0.25">
      <c r="A33" s="40" t="s">
        <v>1</v>
      </c>
      <c r="B33" s="41"/>
      <c r="C33" s="41"/>
      <c r="D33" s="41"/>
      <c r="E33" s="41"/>
    </row>
    <row r="34" spans="1:5" ht="15" customHeight="1" x14ac:dyDescent="0.2">
      <c r="A34" s="42" t="s">
        <v>140</v>
      </c>
      <c r="B34" s="41"/>
      <c r="C34" s="41"/>
      <c r="D34" s="41"/>
      <c r="E34" s="43" t="s">
        <v>141</v>
      </c>
    </row>
    <row r="35" spans="1:5" ht="15" customHeight="1" x14ac:dyDescent="0.25">
      <c r="A35" s="40"/>
      <c r="B35" s="56"/>
      <c r="C35" s="55"/>
      <c r="D35" s="55"/>
      <c r="E35" s="44"/>
    </row>
    <row r="36" spans="1:5" ht="15" customHeight="1" x14ac:dyDescent="0.2">
      <c r="A36" s="10" t="s">
        <v>34</v>
      </c>
      <c r="B36" s="9" t="s">
        <v>35</v>
      </c>
      <c r="C36" s="10" t="s">
        <v>36</v>
      </c>
      <c r="D36" s="45" t="s">
        <v>37</v>
      </c>
      <c r="E36" s="46" t="s">
        <v>38</v>
      </c>
    </row>
    <row r="37" spans="1:5" ht="15" customHeight="1" x14ac:dyDescent="0.2">
      <c r="A37" s="129">
        <v>19</v>
      </c>
      <c r="B37" s="60">
        <v>73001008306</v>
      </c>
      <c r="C37" s="87">
        <v>6402</v>
      </c>
      <c r="D37" s="61" t="s">
        <v>227</v>
      </c>
      <c r="E37" s="117">
        <v>173333</v>
      </c>
    </row>
    <row r="38" spans="1:5" ht="15" customHeight="1" x14ac:dyDescent="0.2">
      <c r="A38" s="92"/>
      <c r="B38" s="18"/>
      <c r="C38" s="52" t="s">
        <v>40</v>
      </c>
      <c r="D38" s="53"/>
      <c r="E38" s="54">
        <f>SUM(E37:E37)</f>
        <v>173333</v>
      </c>
    </row>
    <row r="39" spans="1:5" ht="15" customHeight="1" x14ac:dyDescent="0.2"/>
    <row r="40" spans="1:5" ht="15" customHeight="1" x14ac:dyDescent="0.25">
      <c r="A40" s="95" t="s">
        <v>21</v>
      </c>
      <c r="B40" s="41"/>
      <c r="C40" s="41"/>
      <c r="D40" s="41"/>
      <c r="E40" s="55"/>
    </row>
    <row r="41" spans="1:5" ht="15" customHeight="1" x14ac:dyDescent="0.2">
      <c r="A41" s="96" t="s">
        <v>51</v>
      </c>
      <c r="B41" s="41"/>
      <c r="C41" s="41"/>
      <c r="D41" s="41"/>
      <c r="E41" s="97" t="s">
        <v>52</v>
      </c>
    </row>
    <row r="42" spans="1:5" ht="15" customHeight="1" x14ac:dyDescent="0.25">
      <c r="A42" s="96"/>
      <c r="B42" s="95"/>
      <c r="C42" s="41"/>
      <c r="D42" s="41"/>
      <c r="E42" s="57"/>
    </row>
    <row r="43" spans="1:5" ht="15" customHeight="1" x14ac:dyDescent="0.2">
      <c r="A43" s="55"/>
      <c r="B43" s="98"/>
      <c r="C43" s="87" t="s">
        <v>36</v>
      </c>
      <c r="D43" s="58" t="s">
        <v>37</v>
      </c>
      <c r="E43" s="46" t="s">
        <v>38</v>
      </c>
    </row>
    <row r="44" spans="1:5" ht="15" customHeight="1" x14ac:dyDescent="0.2">
      <c r="A44" s="55"/>
      <c r="B44" s="91"/>
      <c r="C44" s="87">
        <v>6172</v>
      </c>
      <c r="D44" s="99" t="s">
        <v>104</v>
      </c>
      <c r="E44" s="117">
        <v>173333</v>
      </c>
    </row>
    <row r="45" spans="1:5" ht="15" customHeight="1" x14ac:dyDescent="0.2">
      <c r="A45" s="55"/>
      <c r="B45" s="100"/>
      <c r="C45" s="101" t="s">
        <v>40</v>
      </c>
      <c r="D45" s="53"/>
      <c r="E45" s="54">
        <f>SUM(E44:E44)</f>
        <v>173333</v>
      </c>
    </row>
    <row r="46" spans="1:5" ht="15" customHeight="1" x14ac:dyDescent="0.2"/>
    <row r="47" spans="1:5" ht="15" customHeight="1" x14ac:dyDescent="0.2"/>
    <row r="48" spans="1:5" ht="15" customHeight="1" x14ac:dyDescent="0.2"/>
    <row r="49" spans="1:5" ht="15" customHeight="1" x14ac:dyDescent="0.2"/>
    <row r="50" spans="1:5" ht="15" customHeight="1" x14ac:dyDescent="0.2"/>
    <row r="51" spans="1:5" ht="15" customHeight="1" x14ac:dyDescent="0.2"/>
    <row r="52" spans="1:5" ht="15" customHeight="1" x14ac:dyDescent="0.2"/>
    <row r="53" spans="1:5" ht="15" customHeight="1" x14ac:dyDescent="0.2"/>
    <row r="54" spans="1:5" ht="15" customHeight="1" x14ac:dyDescent="0.25">
      <c r="A54" s="1" t="s">
        <v>230</v>
      </c>
    </row>
    <row r="55" spans="1:5" ht="15" customHeight="1" x14ac:dyDescent="0.2">
      <c r="A55" s="192" t="s">
        <v>29</v>
      </c>
      <c r="B55" s="192"/>
      <c r="C55" s="192"/>
      <c r="D55" s="192"/>
      <c r="E55" s="192"/>
    </row>
    <row r="56" spans="1:5" ht="15" customHeight="1" x14ac:dyDescent="0.2">
      <c r="A56" s="193" t="s">
        <v>231</v>
      </c>
      <c r="B56" s="193"/>
      <c r="C56" s="193"/>
      <c r="D56" s="193"/>
      <c r="E56" s="193"/>
    </row>
    <row r="57" spans="1:5" ht="15" customHeight="1" x14ac:dyDescent="0.2">
      <c r="A57" s="193"/>
      <c r="B57" s="193"/>
      <c r="C57" s="193"/>
      <c r="D57" s="193"/>
      <c r="E57" s="193"/>
    </row>
    <row r="58" spans="1:5" ht="15" customHeight="1" x14ac:dyDescent="0.2">
      <c r="A58" s="193"/>
      <c r="B58" s="193"/>
      <c r="C58" s="193"/>
      <c r="D58" s="193"/>
      <c r="E58" s="193"/>
    </row>
    <row r="59" spans="1:5" ht="15" customHeight="1" x14ac:dyDescent="0.2">
      <c r="A59" s="193"/>
      <c r="B59" s="193"/>
      <c r="C59" s="193"/>
      <c r="D59" s="193"/>
      <c r="E59" s="193"/>
    </row>
    <row r="60" spans="1:5" ht="15" customHeight="1" x14ac:dyDescent="0.2">
      <c r="A60" s="193"/>
      <c r="B60" s="193"/>
      <c r="C60" s="193"/>
      <c r="D60" s="193"/>
      <c r="E60" s="193"/>
    </row>
    <row r="61" spans="1:5" ht="15" customHeight="1" x14ac:dyDescent="0.2">
      <c r="A61" s="193"/>
      <c r="B61" s="193"/>
      <c r="C61" s="193"/>
      <c r="D61" s="193"/>
      <c r="E61" s="193"/>
    </row>
    <row r="62" spans="1:5" ht="15" customHeight="1" x14ac:dyDescent="0.2">
      <c r="A62" s="193"/>
      <c r="B62" s="193"/>
      <c r="C62" s="193"/>
      <c r="D62" s="193"/>
      <c r="E62" s="193"/>
    </row>
    <row r="63" spans="1:5" ht="15" customHeight="1" x14ac:dyDescent="0.2">
      <c r="A63" s="64"/>
      <c r="B63" s="64"/>
      <c r="C63" s="64"/>
      <c r="D63" s="64"/>
      <c r="E63" s="64"/>
    </row>
    <row r="64" spans="1:5" ht="15" customHeight="1" x14ac:dyDescent="0.25">
      <c r="A64" s="40" t="s">
        <v>1</v>
      </c>
      <c r="B64" s="41"/>
      <c r="C64" s="41"/>
      <c r="D64" s="41"/>
      <c r="E64" s="41"/>
    </row>
    <row r="65" spans="1:5" ht="15" customHeight="1" x14ac:dyDescent="0.2">
      <c r="A65" s="5" t="s">
        <v>97</v>
      </c>
      <c r="B65" s="4"/>
      <c r="C65" s="4"/>
      <c r="D65" s="4"/>
      <c r="E65" s="6" t="s">
        <v>181</v>
      </c>
    </row>
    <row r="66" spans="1:5" ht="15" customHeight="1" x14ac:dyDescent="0.25">
      <c r="A66" s="40"/>
      <c r="B66" s="56"/>
      <c r="C66" s="65"/>
      <c r="D66" s="65"/>
      <c r="E66" s="44"/>
    </row>
    <row r="67" spans="1:5" ht="15" customHeight="1" x14ac:dyDescent="0.2">
      <c r="A67" s="123"/>
      <c r="B67" s="10" t="s">
        <v>35</v>
      </c>
      <c r="C67" s="10" t="s">
        <v>36</v>
      </c>
      <c r="D67" s="45" t="s">
        <v>37</v>
      </c>
      <c r="E67" s="46" t="s">
        <v>38</v>
      </c>
    </row>
    <row r="68" spans="1:5" ht="15" customHeight="1" x14ac:dyDescent="0.2">
      <c r="A68" s="150"/>
      <c r="B68" s="70">
        <v>90000008357</v>
      </c>
      <c r="C68" s="70"/>
      <c r="D68" s="49" t="s">
        <v>232</v>
      </c>
      <c r="E68" s="117">
        <v>1180966.08</v>
      </c>
    </row>
    <row r="69" spans="1:5" ht="15" customHeight="1" x14ac:dyDescent="0.2">
      <c r="A69" s="150"/>
      <c r="B69" s="70">
        <v>90000008135</v>
      </c>
      <c r="C69" s="70"/>
      <c r="D69" s="49" t="s">
        <v>232</v>
      </c>
      <c r="E69" s="117">
        <v>34272</v>
      </c>
    </row>
    <row r="70" spans="1:5" ht="15" customHeight="1" x14ac:dyDescent="0.2">
      <c r="A70" s="150"/>
      <c r="B70" s="70"/>
      <c r="C70" s="52" t="s">
        <v>40</v>
      </c>
      <c r="D70" s="53"/>
      <c r="E70" s="54">
        <f>SUM(E68:E69)</f>
        <v>1215238.08</v>
      </c>
    </row>
    <row r="71" spans="1:5" ht="15" customHeight="1" x14ac:dyDescent="0.2">
      <c r="A71" s="150"/>
    </row>
    <row r="72" spans="1:5" ht="15" customHeight="1" x14ac:dyDescent="0.25">
      <c r="A72" s="40" t="s">
        <v>21</v>
      </c>
      <c r="B72" s="41"/>
      <c r="C72" s="41"/>
      <c r="D72" s="41"/>
      <c r="E72" s="65"/>
    </row>
    <row r="73" spans="1:5" ht="15" customHeight="1" x14ac:dyDescent="0.2">
      <c r="A73" s="5" t="s">
        <v>97</v>
      </c>
      <c r="B73" s="4"/>
      <c r="C73" s="4"/>
      <c r="D73" s="4"/>
      <c r="E73" s="6" t="s">
        <v>181</v>
      </c>
    </row>
    <row r="74" spans="1:5" ht="15" customHeight="1" x14ac:dyDescent="0.2">
      <c r="A74" s="124"/>
      <c r="B74" s="125"/>
      <c r="C74" s="41"/>
      <c r="D74" s="41"/>
      <c r="E74" s="44"/>
    </row>
    <row r="75" spans="1:5" ht="15" customHeight="1" x14ac:dyDescent="0.2">
      <c r="A75" s="104"/>
      <c r="B75" s="10" t="s">
        <v>35</v>
      </c>
      <c r="C75" s="10" t="s">
        <v>36</v>
      </c>
      <c r="D75" s="45" t="s">
        <v>37</v>
      </c>
      <c r="E75" s="46" t="s">
        <v>38</v>
      </c>
    </row>
    <row r="76" spans="1:5" ht="15" customHeight="1" x14ac:dyDescent="0.2">
      <c r="A76" s="122"/>
      <c r="B76" s="70">
        <v>60008100137</v>
      </c>
      <c r="C76" s="70">
        <v>3315</v>
      </c>
      <c r="D76" s="49" t="s">
        <v>183</v>
      </c>
      <c r="E76" s="117">
        <v>34272</v>
      </c>
    </row>
    <row r="77" spans="1:5" ht="15" customHeight="1" x14ac:dyDescent="0.2">
      <c r="A77" s="122"/>
      <c r="B77" s="70"/>
      <c r="C77" s="52" t="s">
        <v>40</v>
      </c>
      <c r="D77" s="53"/>
      <c r="E77" s="54">
        <f>SUM(E76:E76)</f>
        <v>34272</v>
      </c>
    </row>
    <row r="78" spans="1:5" ht="15" customHeight="1" x14ac:dyDescent="0.2"/>
    <row r="79" spans="1:5" ht="15" customHeight="1" x14ac:dyDescent="0.25">
      <c r="A79" s="95" t="s">
        <v>21</v>
      </c>
      <c r="B79" s="41"/>
      <c r="C79" s="41"/>
      <c r="D79" s="41"/>
      <c r="E79" s="55"/>
    </row>
    <row r="80" spans="1:5" ht="15" customHeight="1" x14ac:dyDescent="0.2">
      <c r="A80" s="96" t="s">
        <v>51</v>
      </c>
      <c r="B80" s="41"/>
      <c r="C80" s="41"/>
      <c r="D80" s="41"/>
      <c r="E80" s="97" t="s">
        <v>52</v>
      </c>
    </row>
    <row r="81" spans="1:5" ht="15" customHeight="1" x14ac:dyDescent="0.25">
      <c r="A81" s="96"/>
      <c r="B81" s="95"/>
      <c r="C81" s="41"/>
      <c r="D81" s="41"/>
      <c r="E81" s="57"/>
    </row>
    <row r="82" spans="1:5" ht="15" customHeight="1" x14ac:dyDescent="0.2">
      <c r="A82" s="55"/>
      <c r="B82" s="98"/>
      <c r="C82" s="87" t="s">
        <v>36</v>
      </c>
      <c r="D82" s="58" t="s">
        <v>37</v>
      </c>
      <c r="E82" s="46" t="s">
        <v>38</v>
      </c>
    </row>
    <row r="83" spans="1:5" ht="15" customHeight="1" x14ac:dyDescent="0.2">
      <c r="A83" s="55"/>
      <c r="B83" s="91"/>
      <c r="C83" s="87">
        <v>6172</v>
      </c>
      <c r="D83" s="99" t="s">
        <v>104</v>
      </c>
      <c r="E83" s="50">
        <v>1180966.08</v>
      </c>
    </row>
    <row r="84" spans="1:5" ht="15" customHeight="1" x14ac:dyDescent="0.2">
      <c r="A84" s="55"/>
      <c r="B84" s="100"/>
      <c r="C84" s="101" t="s">
        <v>40</v>
      </c>
      <c r="D84" s="53"/>
      <c r="E84" s="54">
        <f>SUM(E83:E83)</f>
        <v>1180966.08</v>
      </c>
    </row>
    <row r="85" spans="1:5" ht="15" customHeight="1" x14ac:dyDescent="0.2"/>
    <row r="86" spans="1:5" ht="15" customHeight="1" x14ac:dyDescent="0.2"/>
    <row r="87" spans="1:5" ht="15" customHeight="1" x14ac:dyDescent="0.2"/>
    <row r="88" spans="1:5" ht="15" customHeight="1" x14ac:dyDescent="0.2"/>
    <row r="89" spans="1:5" ht="15" customHeight="1" x14ac:dyDescent="0.2"/>
    <row r="90" spans="1:5" ht="15" customHeight="1" x14ac:dyDescent="0.2"/>
    <row r="91" spans="1:5" ht="15" customHeight="1" x14ac:dyDescent="0.2"/>
    <row r="92" spans="1:5" ht="15" customHeight="1" x14ac:dyDescent="0.2"/>
    <row r="93" spans="1:5" ht="15" customHeight="1" x14ac:dyDescent="0.2"/>
    <row r="94" spans="1:5" ht="15" customHeight="1" x14ac:dyDescent="0.2"/>
    <row r="95" spans="1:5" ht="15" customHeight="1" x14ac:dyDescent="0.2"/>
    <row r="96" spans="1:5" ht="15" customHeight="1" x14ac:dyDescent="0.2"/>
  </sheetData>
  <mergeCells count="6">
    <mergeCell ref="A56:E62"/>
    <mergeCell ref="A2:E2"/>
    <mergeCell ref="A3:E8"/>
    <mergeCell ref="A26:E26"/>
    <mergeCell ref="A27:E31"/>
    <mergeCell ref="A55:E55"/>
  </mergeCells>
  <phoneticPr fontId="1" type="noConversion"/>
  <pageMargins left="0.98425196850393704" right="0.98425196850393704" top="0.98425196850393704" bottom="0.98425196850393704" header="0.51181102362204722" footer="0.51181102362204722"/>
  <pageSetup paperSize="9" scale="92" firstPageNumber="3" orientation="portrait" r:id="rId1"/>
  <headerFooter alignWithMargins="0">
    <oddHeader>&amp;C&amp;"Arial,Kurzíva"Příloha č. 2: Rozpočtové změny č. 496/11 - 498/11 navržené Radou Olomouckého kraje 13.9.2011 ke schválení</oddHeader>
    <oddFooter xml:space="preserve">&amp;L&amp;"Arial,Kurzíva"Zastupitelstvo OK 22.9.2011
4.1.1. - Rozpočet OK 2011 - rozpočtové změny DODATEK č. 1&amp;K000000
Příloha č.2: Rozpočtové změny č. 496/11 - 498/11 navržené Radou OK 13.9.2011 ke schválení&amp;R&amp;"Arial,Kurzíva"Strana &amp;P (celkem 33)
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66"/>
  <sheetViews>
    <sheetView showGridLines="0" tabSelected="1" view="pageLayout" topLeftCell="A43" zoomScaleNormal="92" zoomScaleSheetLayoutView="92" workbookViewId="0"/>
  </sheetViews>
  <sheetFormatPr defaultRowHeight="12.75" x14ac:dyDescent="0.2"/>
  <cols>
    <col min="1" max="1" width="52.7109375" style="162" customWidth="1"/>
    <col min="2" max="3" width="18" style="163" customWidth="1"/>
    <col min="4" max="4" width="9.140625" style="162"/>
    <col min="5" max="5" width="9.140625" style="162" hidden="1" customWidth="1"/>
    <col min="6" max="6" width="18.7109375" style="162" customWidth="1"/>
    <col min="7" max="7" width="9" style="162" customWidth="1"/>
    <col min="8" max="255" width="9.140625" style="162"/>
    <col min="256" max="256" width="52.7109375" style="162" customWidth="1"/>
    <col min="257" max="258" width="18" style="162" customWidth="1"/>
    <col min="259" max="259" width="9.140625" style="162"/>
    <col min="260" max="260" width="27.28515625" style="162" customWidth="1"/>
    <col min="261" max="261" width="0" style="162" hidden="1" customWidth="1"/>
    <col min="262" max="262" width="18.7109375" style="162" customWidth="1"/>
    <col min="263" max="263" width="9" style="162" customWidth="1"/>
    <col min="264" max="511" width="9.140625" style="162"/>
    <col min="512" max="512" width="52.7109375" style="162" customWidth="1"/>
    <col min="513" max="514" width="18" style="162" customWidth="1"/>
    <col min="515" max="515" width="9.140625" style="162"/>
    <col min="516" max="516" width="27.28515625" style="162" customWidth="1"/>
    <col min="517" max="517" width="0" style="162" hidden="1" customWidth="1"/>
    <col min="518" max="518" width="18.7109375" style="162" customWidth="1"/>
    <col min="519" max="519" width="9" style="162" customWidth="1"/>
    <col min="520" max="767" width="9.140625" style="162"/>
    <col min="768" max="768" width="52.7109375" style="162" customWidth="1"/>
    <col min="769" max="770" width="18" style="162" customWidth="1"/>
    <col min="771" max="771" width="9.140625" style="162"/>
    <col min="772" max="772" width="27.28515625" style="162" customWidth="1"/>
    <col min="773" max="773" width="0" style="162" hidden="1" customWidth="1"/>
    <col min="774" max="774" width="18.7109375" style="162" customWidth="1"/>
    <col min="775" max="775" width="9" style="162" customWidth="1"/>
    <col min="776" max="1023" width="9.140625" style="162"/>
    <col min="1024" max="1024" width="52.7109375" style="162" customWidth="1"/>
    <col min="1025" max="1026" width="18" style="162" customWidth="1"/>
    <col min="1027" max="1027" width="9.140625" style="162"/>
    <col min="1028" max="1028" width="27.28515625" style="162" customWidth="1"/>
    <col min="1029" max="1029" width="0" style="162" hidden="1" customWidth="1"/>
    <col min="1030" max="1030" width="18.7109375" style="162" customWidth="1"/>
    <col min="1031" max="1031" width="9" style="162" customWidth="1"/>
    <col min="1032" max="1279" width="9.140625" style="162"/>
    <col min="1280" max="1280" width="52.7109375" style="162" customWidth="1"/>
    <col min="1281" max="1282" width="18" style="162" customWidth="1"/>
    <col min="1283" max="1283" width="9.140625" style="162"/>
    <col min="1284" max="1284" width="27.28515625" style="162" customWidth="1"/>
    <col min="1285" max="1285" width="0" style="162" hidden="1" customWidth="1"/>
    <col min="1286" max="1286" width="18.7109375" style="162" customWidth="1"/>
    <col min="1287" max="1287" width="9" style="162" customWidth="1"/>
    <col min="1288" max="1535" width="9.140625" style="162"/>
    <col min="1536" max="1536" width="52.7109375" style="162" customWidth="1"/>
    <col min="1537" max="1538" width="18" style="162" customWidth="1"/>
    <col min="1539" max="1539" width="9.140625" style="162"/>
    <col min="1540" max="1540" width="27.28515625" style="162" customWidth="1"/>
    <col min="1541" max="1541" width="0" style="162" hidden="1" customWidth="1"/>
    <col min="1542" max="1542" width="18.7109375" style="162" customWidth="1"/>
    <col min="1543" max="1543" width="9" style="162" customWidth="1"/>
    <col min="1544" max="1791" width="9.140625" style="162"/>
    <col min="1792" max="1792" width="52.7109375" style="162" customWidth="1"/>
    <col min="1793" max="1794" width="18" style="162" customWidth="1"/>
    <col min="1795" max="1795" width="9.140625" style="162"/>
    <col min="1796" max="1796" width="27.28515625" style="162" customWidth="1"/>
    <col min="1797" max="1797" width="0" style="162" hidden="1" customWidth="1"/>
    <col min="1798" max="1798" width="18.7109375" style="162" customWidth="1"/>
    <col min="1799" max="1799" width="9" style="162" customWidth="1"/>
    <col min="1800" max="2047" width="9.140625" style="162"/>
    <col min="2048" max="2048" width="52.7109375" style="162" customWidth="1"/>
    <col min="2049" max="2050" width="18" style="162" customWidth="1"/>
    <col min="2051" max="2051" width="9.140625" style="162"/>
    <col min="2052" max="2052" width="27.28515625" style="162" customWidth="1"/>
    <col min="2053" max="2053" width="0" style="162" hidden="1" customWidth="1"/>
    <col min="2054" max="2054" width="18.7109375" style="162" customWidth="1"/>
    <col min="2055" max="2055" width="9" style="162" customWidth="1"/>
    <col min="2056" max="2303" width="9.140625" style="162"/>
    <col min="2304" max="2304" width="52.7109375" style="162" customWidth="1"/>
    <col min="2305" max="2306" width="18" style="162" customWidth="1"/>
    <col min="2307" max="2307" width="9.140625" style="162"/>
    <col min="2308" max="2308" width="27.28515625" style="162" customWidth="1"/>
    <col min="2309" max="2309" width="0" style="162" hidden="1" customWidth="1"/>
    <col min="2310" max="2310" width="18.7109375" style="162" customWidth="1"/>
    <col min="2311" max="2311" width="9" style="162" customWidth="1"/>
    <col min="2312" max="2559" width="9.140625" style="162"/>
    <col min="2560" max="2560" width="52.7109375" style="162" customWidth="1"/>
    <col min="2561" max="2562" width="18" style="162" customWidth="1"/>
    <col min="2563" max="2563" width="9.140625" style="162"/>
    <col min="2564" max="2564" width="27.28515625" style="162" customWidth="1"/>
    <col min="2565" max="2565" width="0" style="162" hidden="1" customWidth="1"/>
    <col min="2566" max="2566" width="18.7109375" style="162" customWidth="1"/>
    <col min="2567" max="2567" width="9" style="162" customWidth="1"/>
    <col min="2568" max="2815" width="9.140625" style="162"/>
    <col min="2816" max="2816" width="52.7109375" style="162" customWidth="1"/>
    <col min="2817" max="2818" width="18" style="162" customWidth="1"/>
    <col min="2819" max="2819" width="9.140625" style="162"/>
    <col min="2820" max="2820" width="27.28515625" style="162" customWidth="1"/>
    <col min="2821" max="2821" width="0" style="162" hidden="1" customWidth="1"/>
    <col min="2822" max="2822" width="18.7109375" style="162" customWidth="1"/>
    <col min="2823" max="2823" width="9" style="162" customWidth="1"/>
    <col min="2824" max="3071" width="9.140625" style="162"/>
    <col min="3072" max="3072" width="52.7109375" style="162" customWidth="1"/>
    <col min="3073" max="3074" width="18" style="162" customWidth="1"/>
    <col min="3075" max="3075" width="9.140625" style="162"/>
    <col min="3076" max="3076" width="27.28515625" style="162" customWidth="1"/>
    <col min="3077" max="3077" width="0" style="162" hidden="1" customWidth="1"/>
    <col min="3078" max="3078" width="18.7109375" style="162" customWidth="1"/>
    <col min="3079" max="3079" width="9" style="162" customWidth="1"/>
    <col min="3080" max="3327" width="9.140625" style="162"/>
    <col min="3328" max="3328" width="52.7109375" style="162" customWidth="1"/>
    <col min="3329" max="3330" width="18" style="162" customWidth="1"/>
    <col min="3331" max="3331" width="9.140625" style="162"/>
    <col min="3332" max="3332" width="27.28515625" style="162" customWidth="1"/>
    <col min="3333" max="3333" width="0" style="162" hidden="1" customWidth="1"/>
    <col min="3334" max="3334" width="18.7109375" style="162" customWidth="1"/>
    <col min="3335" max="3335" width="9" style="162" customWidth="1"/>
    <col min="3336" max="3583" width="9.140625" style="162"/>
    <col min="3584" max="3584" width="52.7109375" style="162" customWidth="1"/>
    <col min="3585" max="3586" width="18" style="162" customWidth="1"/>
    <col min="3587" max="3587" width="9.140625" style="162"/>
    <col min="3588" max="3588" width="27.28515625" style="162" customWidth="1"/>
    <col min="3589" max="3589" width="0" style="162" hidden="1" customWidth="1"/>
    <col min="3590" max="3590" width="18.7109375" style="162" customWidth="1"/>
    <col min="3591" max="3591" width="9" style="162" customWidth="1"/>
    <col min="3592" max="3839" width="9.140625" style="162"/>
    <col min="3840" max="3840" width="52.7109375" style="162" customWidth="1"/>
    <col min="3841" max="3842" width="18" style="162" customWidth="1"/>
    <col min="3843" max="3843" width="9.140625" style="162"/>
    <col min="3844" max="3844" width="27.28515625" style="162" customWidth="1"/>
    <col min="3845" max="3845" width="0" style="162" hidden="1" customWidth="1"/>
    <col min="3846" max="3846" width="18.7109375" style="162" customWidth="1"/>
    <col min="3847" max="3847" width="9" style="162" customWidth="1"/>
    <col min="3848" max="4095" width="9.140625" style="162"/>
    <col min="4096" max="4096" width="52.7109375" style="162" customWidth="1"/>
    <col min="4097" max="4098" width="18" style="162" customWidth="1"/>
    <col min="4099" max="4099" width="9.140625" style="162"/>
    <col min="4100" max="4100" width="27.28515625" style="162" customWidth="1"/>
    <col min="4101" max="4101" width="0" style="162" hidden="1" customWidth="1"/>
    <col min="4102" max="4102" width="18.7109375" style="162" customWidth="1"/>
    <col min="4103" max="4103" width="9" style="162" customWidth="1"/>
    <col min="4104" max="4351" width="9.140625" style="162"/>
    <col min="4352" max="4352" width="52.7109375" style="162" customWidth="1"/>
    <col min="4353" max="4354" width="18" style="162" customWidth="1"/>
    <col min="4355" max="4355" width="9.140625" style="162"/>
    <col min="4356" max="4356" width="27.28515625" style="162" customWidth="1"/>
    <col min="4357" max="4357" width="0" style="162" hidden="1" customWidth="1"/>
    <col min="4358" max="4358" width="18.7109375" style="162" customWidth="1"/>
    <col min="4359" max="4359" width="9" style="162" customWidth="1"/>
    <col min="4360" max="4607" width="9.140625" style="162"/>
    <col min="4608" max="4608" width="52.7109375" style="162" customWidth="1"/>
    <col min="4609" max="4610" width="18" style="162" customWidth="1"/>
    <col min="4611" max="4611" width="9.140625" style="162"/>
    <col min="4612" max="4612" width="27.28515625" style="162" customWidth="1"/>
    <col min="4613" max="4613" width="0" style="162" hidden="1" customWidth="1"/>
    <col min="4614" max="4614" width="18.7109375" style="162" customWidth="1"/>
    <col min="4615" max="4615" width="9" style="162" customWidth="1"/>
    <col min="4616" max="4863" width="9.140625" style="162"/>
    <col min="4864" max="4864" width="52.7109375" style="162" customWidth="1"/>
    <col min="4865" max="4866" width="18" style="162" customWidth="1"/>
    <col min="4867" max="4867" width="9.140625" style="162"/>
    <col min="4868" max="4868" width="27.28515625" style="162" customWidth="1"/>
    <col min="4869" max="4869" width="0" style="162" hidden="1" customWidth="1"/>
    <col min="4870" max="4870" width="18.7109375" style="162" customWidth="1"/>
    <col min="4871" max="4871" width="9" style="162" customWidth="1"/>
    <col min="4872" max="5119" width="9.140625" style="162"/>
    <col min="5120" max="5120" width="52.7109375" style="162" customWidth="1"/>
    <col min="5121" max="5122" width="18" style="162" customWidth="1"/>
    <col min="5123" max="5123" width="9.140625" style="162"/>
    <col min="5124" max="5124" width="27.28515625" style="162" customWidth="1"/>
    <col min="5125" max="5125" width="0" style="162" hidden="1" customWidth="1"/>
    <col min="5126" max="5126" width="18.7109375" style="162" customWidth="1"/>
    <col min="5127" max="5127" width="9" style="162" customWidth="1"/>
    <col min="5128" max="5375" width="9.140625" style="162"/>
    <col min="5376" max="5376" width="52.7109375" style="162" customWidth="1"/>
    <col min="5377" max="5378" width="18" style="162" customWidth="1"/>
    <col min="5379" max="5379" width="9.140625" style="162"/>
    <col min="5380" max="5380" width="27.28515625" style="162" customWidth="1"/>
    <col min="5381" max="5381" width="0" style="162" hidden="1" customWidth="1"/>
    <col min="5382" max="5382" width="18.7109375" style="162" customWidth="1"/>
    <col min="5383" max="5383" width="9" style="162" customWidth="1"/>
    <col min="5384" max="5631" width="9.140625" style="162"/>
    <col min="5632" max="5632" width="52.7109375" style="162" customWidth="1"/>
    <col min="5633" max="5634" width="18" style="162" customWidth="1"/>
    <col min="5635" max="5635" width="9.140625" style="162"/>
    <col min="5636" max="5636" width="27.28515625" style="162" customWidth="1"/>
    <col min="5637" max="5637" width="0" style="162" hidden="1" customWidth="1"/>
    <col min="5638" max="5638" width="18.7109375" style="162" customWidth="1"/>
    <col min="5639" max="5639" width="9" style="162" customWidth="1"/>
    <col min="5640" max="5887" width="9.140625" style="162"/>
    <col min="5888" max="5888" width="52.7109375" style="162" customWidth="1"/>
    <col min="5889" max="5890" width="18" style="162" customWidth="1"/>
    <col min="5891" max="5891" width="9.140625" style="162"/>
    <col min="5892" max="5892" width="27.28515625" style="162" customWidth="1"/>
    <col min="5893" max="5893" width="0" style="162" hidden="1" customWidth="1"/>
    <col min="5894" max="5894" width="18.7109375" style="162" customWidth="1"/>
    <col min="5895" max="5895" width="9" style="162" customWidth="1"/>
    <col min="5896" max="6143" width="9.140625" style="162"/>
    <col min="6144" max="6144" width="52.7109375" style="162" customWidth="1"/>
    <col min="6145" max="6146" width="18" style="162" customWidth="1"/>
    <col min="6147" max="6147" width="9.140625" style="162"/>
    <col min="6148" max="6148" width="27.28515625" style="162" customWidth="1"/>
    <col min="6149" max="6149" width="0" style="162" hidden="1" customWidth="1"/>
    <col min="6150" max="6150" width="18.7109375" style="162" customWidth="1"/>
    <col min="6151" max="6151" width="9" style="162" customWidth="1"/>
    <col min="6152" max="6399" width="9.140625" style="162"/>
    <col min="6400" max="6400" width="52.7109375" style="162" customWidth="1"/>
    <col min="6401" max="6402" width="18" style="162" customWidth="1"/>
    <col min="6403" max="6403" width="9.140625" style="162"/>
    <col min="6404" max="6404" width="27.28515625" style="162" customWidth="1"/>
    <col min="6405" max="6405" width="0" style="162" hidden="1" customWidth="1"/>
    <col min="6406" max="6406" width="18.7109375" style="162" customWidth="1"/>
    <col min="6407" max="6407" width="9" style="162" customWidth="1"/>
    <col min="6408" max="6655" width="9.140625" style="162"/>
    <col min="6656" max="6656" width="52.7109375" style="162" customWidth="1"/>
    <col min="6657" max="6658" width="18" style="162" customWidth="1"/>
    <col min="6659" max="6659" width="9.140625" style="162"/>
    <col min="6660" max="6660" width="27.28515625" style="162" customWidth="1"/>
    <col min="6661" max="6661" width="0" style="162" hidden="1" customWidth="1"/>
    <col min="6662" max="6662" width="18.7109375" style="162" customWidth="1"/>
    <col min="6663" max="6663" width="9" style="162" customWidth="1"/>
    <col min="6664" max="6911" width="9.140625" style="162"/>
    <col min="6912" max="6912" width="52.7109375" style="162" customWidth="1"/>
    <col min="6913" max="6914" width="18" style="162" customWidth="1"/>
    <col min="6915" max="6915" width="9.140625" style="162"/>
    <col min="6916" max="6916" width="27.28515625" style="162" customWidth="1"/>
    <col min="6917" max="6917" width="0" style="162" hidden="1" customWidth="1"/>
    <col min="6918" max="6918" width="18.7109375" style="162" customWidth="1"/>
    <col min="6919" max="6919" width="9" style="162" customWidth="1"/>
    <col min="6920" max="7167" width="9.140625" style="162"/>
    <col min="7168" max="7168" width="52.7109375" style="162" customWidth="1"/>
    <col min="7169" max="7170" width="18" style="162" customWidth="1"/>
    <col min="7171" max="7171" width="9.140625" style="162"/>
    <col min="7172" max="7172" width="27.28515625" style="162" customWidth="1"/>
    <col min="7173" max="7173" width="0" style="162" hidden="1" customWidth="1"/>
    <col min="7174" max="7174" width="18.7109375" style="162" customWidth="1"/>
    <col min="7175" max="7175" width="9" style="162" customWidth="1"/>
    <col min="7176" max="7423" width="9.140625" style="162"/>
    <col min="7424" max="7424" width="52.7109375" style="162" customWidth="1"/>
    <col min="7425" max="7426" width="18" style="162" customWidth="1"/>
    <col min="7427" max="7427" width="9.140625" style="162"/>
    <col min="7428" max="7428" width="27.28515625" style="162" customWidth="1"/>
    <col min="7429" max="7429" width="0" style="162" hidden="1" customWidth="1"/>
    <col min="7430" max="7430" width="18.7109375" style="162" customWidth="1"/>
    <col min="7431" max="7431" width="9" style="162" customWidth="1"/>
    <col min="7432" max="7679" width="9.140625" style="162"/>
    <col min="7680" max="7680" width="52.7109375" style="162" customWidth="1"/>
    <col min="7681" max="7682" width="18" style="162" customWidth="1"/>
    <col min="7683" max="7683" width="9.140625" style="162"/>
    <col min="7684" max="7684" width="27.28515625" style="162" customWidth="1"/>
    <col min="7685" max="7685" width="0" style="162" hidden="1" customWidth="1"/>
    <col min="7686" max="7686" width="18.7109375" style="162" customWidth="1"/>
    <col min="7687" max="7687" width="9" style="162" customWidth="1"/>
    <col min="7688" max="7935" width="9.140625" style="162"/>
    <col min="7936" max="7936" width="52.7109375" style="162" customWidth="1"/>
    <col min="7937" max="7938" width="18" style="162" customWidth="1"/>
    <col min="7939" max="7939" width="9.140625" style="162"/>
    <col min="7940" max="7940" width="27.28515625" style="162" customWidth="1"/>
    <col min="7941" max="7941" width="0" style="162" hidden="1" customWidth="1"/>
    <col min="7942" max="7942" width="18.7109375" style="162" customWidth="1"/>
    <col min="7943" max="7943" width="9" style="162" customWidth="1"/>
    <col min="7944" max="8191" width="9.140625" style="162"/>
    <col min="8192" max="8192" width="52.7109375" style="162" customWidth="1"/>
    <col min="8193" max="8194" width="18" style="162" customWidth="1"/>
    <col min="8195" max="8195" width="9.140625" style="162"/>
    <col min="8196" max="8196" width="27.28515625" style="162" customWidth="1"/>
    <col min="8197" max="8197" width="0" style="162" hidden="1" customWidth="1"/>
    <col min="8198" max="8198" width="18.7109375" style="162" customWidth="1"/>
    <col min="8199" max="8199" width="9" style="162" customWidth="1"/>
    <col min="8200" max="8447" width="9.140625" style="162"/>
    <col min="8448" max="8448" width="52.7109375" style="162" customWidth="1"/>
    <col min="8449" max="8450" width="18" style="162" customWidth="1"/>
    <col min="8451" max="8451" width="9.140625" style="162"/>
    <col min="8452" max="8452" width="27.28515625" style="162" customWidth="1"/>
    <col min="8453" max="8453" width="0" style="162" hidden="1" customWidth="1"/>
    <col min="8454" max="8454" width="18.7109375" style="162" customWidth="1"/>
    <col min="8455" max="8455" width="9" style="162" customWidth="1"/>
    <col min="8456" max="8703" width="9.140625" style="162"/>
    <col min="8704" max="8704" width="52.7109375" style="162" customWidth="1"/>
    <col min="8705" max="8706" width="18" style="162" customWidth="1"/>
    <col min="8707" max="8707" width="9.140625" style="162"/>
    <col min="8708" max="8708" width="27.28515625" style="162" customWidth="1"/>
    <col min="8709" max="8709" width="0" style="162" hidden="1" customWidth="1"/>
    <col min="8710" max="8710" width="18.7109375" style="162" customWidth="1"/>
    <col min="8711" max="8711" width="9" style="162" customWidth="1"/>
    <col min="8712" max="8959" width="9.140625" style="162"/>
    <col min="8960" max="8960" width="52.7109375" style="162" customWidth="1"/>
    <col min="8961" max="8962" width="18" style="162" customWidth="1"/>
    <col min="8963" max="8963" width="9.140625" style="162"/>
    <col min="8964" max="8964" width="27.28515625" style="162" customWidth="1"/>
    <col min="8965" max="8965" width="0" style="162" hidden="1" customWidth="1"/>
    <col min="8966" max="8966" width="18.7109375" style="162" customWidth="1"/>
    <col min="8967" max="8967" width="9" style="162" customWidth="1"/>
    <col min="8968" max="9215" width="9.140625" style="162"/>
    <col min="9216" max="9216" width="52.7109375" style="162" customWidth="1"/>
    <col min="9217" max="9218" width="18" style="162" customWidth="1"/>
    <col min="9219" max="9219" width="9.140625" style="162"/>
    <col min="9220" max="9220" width="27.28515625" style="162" customWidth="1"/>
    <col min="9221" max="9221" width="0" style="162" hidden="1" customWidth="1"/>
    <col min="9222" max="9222" width="18.7109375" style="162" customWidth="1"/>
    <col min="9223" max="9223" width="9" style="162" customWidth="1"/>
    <col min="9224" max="9471" width="9.140625" style="162"/>
    <col min="9472" max="9472" width="52.7109375" style="162" customWidth="1"/>
    <col min="9473" max="9474" width="18" style="162" customWidth="1"/>
    <col min="9475" max="9475" width="9.140625" style="162"/>
    <col min="9476" max="9476" width="27.28515625" style="162" customWidth="1"/>
    <col min="9477" max="9477" width="0" style="162" hidden="1" customWidth="1"/>
    <col min="9478" max="9478" width="18.7109375" style="162" customWidth="1"/>
    <col min="9479" max="9479" width="9" style="162" customWidth="1"/>
    <col min="9480" max="9727" width="9.140625" style="162"/>
    <col min="9728" max="9728" width="52.7109375" style="162" customWidth="1"/>
    <col min="9729" max="9730" width="18" style="162" customWidth="1"/>
    <col min="9731" max="9731" width="9.140625" style="162"/>
    <col min="9732" max="9732" width="27.28515625" style="162" customWidth="1"/>
    <col min="9733" max="9733" width="0" style="162" hidden="1" customWidth="1"/>
    <col min="9734" max="9734" width="18.7109375" style="162" customWidth="1"/>
    <col min="9735" max="9735" width="9" style="162" customWidth="1"/>
    <col min="9736" max="9983" width="9.140625" style="162"/>
    <col min="9984" max="9984" width="52.7109375" style="162" customWidth="1"/>
    <col min="9985" max="9986" width="18" style="162" customWidth="1"/>
    <col min="9987" max="9987" width="9.140625" style="162"/>
    <col min="9988" max="9988" width="27.28515625" style="162" customWidth="1"/>
    <col min="9989" max="9989" width="0" style="162" hidden="1" customWidth="1"/>
    <col min="9990" max="9990" width="18.7109375" style="162" customWidth="1"/>
    <col min="9991" max="9991" width="9" style="162" customWidth="1"/>
    <col min="9992" max="10239" width="9.140625" style="162"/>
    <col min="10240" max="10240" width="52.7109375" style="162" customWidth="1"/>
    <col min="10241" max="10242" width="18" style="162" customWidth="1"/>
    <col min="10243" max="10243" width="9.140625" style="162"/>
    <col min="10244" max="10244" width="27.28515625" style="162" customWidth="1"/>
    <col min="10245" max="10245" width="0" style="162" hidden="1" customWidth="1"/>
    <col min="10246" max="10246" width="18.7109375" style="162" customWidth="1"/>
    <col min="10247" max="10247" width="9" style="162" customWidth="1"/>
    <col min="10248" max="10495" width="9.140625" style="162"/>
    <col min="10496" max="10496" width="52.7109375" style="162" customWidth="1"/>
    <col min="10497" max="10498" width="18" style="162" customWidth="1"/>
    <col min="10499" max="10499" width="9.140625" style="162"/>
    <col min="10500" max="10500" width="27.28515625" style="162" customWidth="1"/>
    <col min="10501" max="10501" width="0" style="162" hidden="1" customWidth="1"/>
    <col min="10502" max="10502" width="18.7109375" style="162" customWidth="1"/>
    <col min="10503" max="10503" width="9" style="162" customWidth="1"/>
    <col min="10504" max="10751" width="9.140625" style="162"/>
    <col min="10752" max="10752" width="52.7109375" style="162" customWidth="1"/>
    <col min="10753" max="10754" width="18" style="162" customWidth="1"/>
    <col min="10755" max="10755" width="9.140625" style="162"/>
    <col min="10756" max="10756" width="27.28515625" style="162" customWidth="1"/>
    <col min="10757" max="10757" width="0" style="162" hidden="1" customWidth="1"/>
    <col min="10758" max="10758" width="18.7109375" style="162" customWidth="1"/>
    <col min="10759" max="10759" width="9" style="162" customWidth="1"/>
    <col min="10760" max="11007" width="9.140625" style="162"/>
    <col min="11008" max="11008" width="52.7109375" style="162" customWidth="1"/>
    <col min="11009" max="11010" width="18" style="162" customWidth="1"/>
    <col min="11011" max="11011" width="9.140625" style="162"/>
    <col min="11012" max="11012" width="27.28515625" style="162" customWidth="1"/>
    <col min="11013" max="11013" width="0" style="162" hidden="1" customWidth="1"/>
    <col min="11014" max="11014" width="18.7109375" style="162" customWidth="1"/>
    <col min="11015" max="11015" width="9" style="162" customWidth="1"/>
    <col min="11016" max="11263" width="9.140625" style="162"/>
    <col min="11264" max="11264" width="52.7109375" style="162" customWidth="1"/>
    <col min="11265" max="11266" width="18" style="162" customWidth="1"/>
    <col min="11267" max="11267" width="9.140625" style="162"/>
    <col min="11268" max="11268" width="27.28515625" style="162" customWidth="1"/>
    <col min="11269" max="11269" width="0" style="162" hidden="1" customWidth="1"/>
    <col min="11270" max="11270" width="18.7109375" style="162" customWidth="1"/>
    <col min="11271" max="11271" width="9" style="162" customWidth="1"/>
    <col min="11272" max="11519" width="9.140625" style="162"/>
    <col min="11520" max="11520" width="52.7109375" style="162" customWidth="1"/>
    <col min="11521" max="11522" width="18" style="162" customWidth="1"/>
    <col min="11523" max="11523" width="9.140625" style="162"/>
    <col min="11524" max="11524" width="27.28515625" style="162" customWidth="1"/>
    <col min="11525" max="11525" width="0" style="162" hidden="1" customWidth="1"/>
    <col min="11526" max="11526" width="18.7109375" style="162" customWidth="1"/>
    <col min="11527" max="11527" width="9" style="162" customWidth="1"/>
    <col min="11528" max="11775" width="9.140625" style="162"/>
    <col min="11776" max="11776" width="52.7109375" style="162" customWidth="1"/>
    <col min="11777" max="11778" width="18" style="162" customWidth="1"/>
    <col min="11779" max="11779" width="9.140625" style="162"/>
    <col min="11780" max="11780" width="27.28515625" style="162" customWidth="1"/>
    <col min="11781" max="11781" width="0" style="162" hidden="1" customWidth="1"/>
    <col min="11782" max="11782" width="18.7109375" style="162" customWidth="1"/>
    <col min="11783" max="11783" width="9" style="162" customWidth="1"/>
    <col min="11784" max="12031" width="9.140625" style="162"/>
    <col min="12032" max="12032" width="52.7109375" style="162" customWidth="1"/>
    <col min="12033" max="12034" width="18" style="162" customWidth="1"/>
    <col min="12035" max="12035" width="9.140625" style="162"/>
    <col min="12036" max="12036" width="27.28515625" style="162" customWidth="1"/>
    <col min="12037" max="12037" width="0" style="162" hidden="1" customWidth="1"/>
    <col min="12038" max="12038" width="18.7109375" style="162" customWidth="1"/>
    <col min="12039" max="12039" width="9" style="162" customWidth="1"/>
    <col min="12040" max="12287" width="9.140625" style="162"/>
    <col min="12288" max="12288" width="52.7109375" style="162" customWidth="1"/>
    <col min="12289" max="12290" width="18" style="162" customWidth="1"/>
    <col min="12291" max="12291" width="9.140625" style="162"/>
    <col min="12292" max="12292" width="27.28515625" style="162" customWidth="1"/>
    <col min="12293" max="12293" width="0" style="162" hidden="1" customWidth="1"/>
    <col min="12294" max="12294" width="18.7109375" style="162" customWidth="1"/>
    <col min="12295" max="12295" width="9" style="162" customWidth="1"/>
    <col min="12296" max="12543" width="9.140625" style="162"/>
    <col min="12544" max="12544" width="52.7109375" style="162" customWidth="1"/>
    <col min="12545" max="12546" width="18" style="162" customWidth="1"/>
    <col min="12547" max="12547" width="9.140625" style="162"/>
    <col min="12548" max="12548" width="27.28515625" style="162" customWidth="1"/>
    <col min="12549" max="12549" width="0" style="162" hidden="1" customWidth="1"/>
    <col min="12550" max="12550" width="18.7109375" style="162" customWidth="1"/>
    <col min="12551" max="12551" width="9" style="162" customWidth="1"/>
    <col min="12552" max="12799" width="9.140625" style="162"/>
    <col min="12800" max="12800" width="52.7109375" style="162" customWidth="1"/>
    <col min="12801" max="12802" width="18" style="162" customWidth="1"/>
    <col min="12803" max="12803" width="9.140625" style="162"/>
    <col min="12804" max="12804" width="27.28515625" style="162" customWidth="1"/>
    <col min="12805" max="12805" width="0" style="162" hidden="1" customWidth="1"/>
    <col min="12806" max="12806" width="18.7109375" style="162" customWidth="1"/>
    <col min="12807" max="12807" width="9" style="162" customWidth="1"/>
    <col min="12808" max="13055" width="9.140625" style="162"/>
    <col min="13056" max="13056" width="52.7109375" style="162" customWidth="1"/>
    <col min="13057" max="13058" width="18" style="162" customWidth="1"/>
    <col min="13059" max="13059" width="9.140625" style="162"/>
    <col min="13060" max="13060" width="27.28515625" style="162" customWidth="1"/>
    <col min="13061" max="13061" width="0" style="162" hidden="1" customWidth="1"/>
    <col min="13062" max="13062" width="18.7109375" style="162" customWidth="1"/>
    <col min="13063" max="13063" width="9" style="162" customWidth="1"/>
    <col min="13064" max="13311" width="9.140625" style="162"/>
    <col min="13312" max="13312" width="52.7109375" style="162" customWidth="1"/>
    <col min="13313" max="13314" width="18" style="162" customWidth="1"/>
    <col min="13315" max="13315" width="9.140625" style="162"/>
    <col min="13316" max="13316" width="27.28515625" style="162" customWidth="1"/>
    <col min="13317" max="13317" width="0" style="162" hidden="1" customWidth="1"/>
    <col min="13318" max="13318" width="18.7109375" style="162" customWidth="1"/>
    <col min="13319" max="13319" width="9" style="162" customWidth="1"/>
    <col min="13320" max="13567" width="9.140625" style="162"/>
    <col min="13568" max="13568" width="52.7109375" style="162" customWidth="1"/>
    <col min="13569" max="13570" width="18" style="162" customWidth="1"/>
    <col min="13571" max="13571" width="9.140625" style="162"/>
    <col min="13572" max="13572" width="27.28515625" style="162" customWidth="1"/>
    <col min="13573" max="13573" width="0" style="162" hidden="1" customWidth="1"/>
    <col min="13574" max="13574" width="18.7109375" style="162" customWidth="1"/>
    <col min="13575" max="13575" width="9" style="162" customWidth="1"/>
    <col min="13576" max="13823" width="9.140625" style="162"/>
    <col min="13824" max="13824" width="52.7109375" style="162" customWidth="1"/>
    <col min="13825" max="13826" width="18" style="162" customWidth="1"/>
    <col min="13827" max="13827" width="9.140625" style="162"/>
    <col min="13828" max="13828" width="27.28515625" style="162" customWidth="1"/>
    <col min="13829" max="13829" width="0" style="162" hidden="1" customWidth="1"/>
    <col min="13830" max="13830" width="18.7109375" style="162" customWidth="1"/>
    <col min="13831" max="13831" width="9" style="162" customWidth="1"/>
    <col min="13832" max="14079" width="9.140625" style="162"/>
    <col min="14080" max="14080" width="52.7109375" style="162" customWidth="1"/>
    <col min="14081" max="14082" width="18" style="162" customWidth="1"/>
    <col min="14083" max="14083" width="9.140625" style="162"/>
    <col min="14084" max="14084" width="27.28515625" style="162" customWidth="1"/>
    <col min="14085" max="14085" width="0" style="162" hidden="1" customWidth="1"/>
    <col min="14086" max="14086" width="18.7109375" style="162" customWidth="1"/>
    <col min="14087" max="14087" width="9" style="162" customWidth="1"/>
    <col min="14088" max="14335" width="9.140625" style="162"/>
    <col min="14336" max="14336" width="52.7109375" style="162" customWidth="1"/>
    <col min="14337" max="14338" width="18" style="162" customWidth="1"/>
    <col min="14339" max="14339" width="9.140625" style="162"/>
    <col min="14340" max="14340" width="27.28515625" style="162" customWidth="1"/>
    <col min="14341" max="14341" width="0" style="162" hidden="1" customWidth="1"/>
    <col min="14342" max="14342" width="18.7109375" style="162" customWidth="1"/>
    <col min="14343" max="14343" width="9" style="162" customWidth="1"/>
    <col min="14344" max="14591" width="9.140625" style="162"/>
    <col min="14592" max="14592" width="52.7109375" style="162" customWidth="1"/>
    <col min="14593" max="14594" width="18" style="162" customWidth="1"/>
    <col min="14595" max="14595" width="9.140625" style="162"/>
    <col min="14596" max="14596" width="27.28515625" style="162" customWidth="1"/>
    <col min="14597" max="14597" width="0" style="162" hidden="1" customWidth="1"/>
    <col min="14598" max="14598" width="18.7109375" style="162" customWidth="1"/>
    <col min="14599" max="14599" width="9" style="162" customWidth="1"/>
    <col min="14600" max="14847" width="9.140625" style="162"/>
    <col min="14848" max="14848" width="52.7109375" style="162" customWidth="1"/>
    <col min="14849" max="14850" width="18" style="162" customWidth="1"/>
    <col min="14851" max="14851" width="9.140625" style="162"/>
    <col min="14852" max="14852" width="27.28515625" style="162" customWidth="1"/>
    <col min="14853" max="14853" width="0" style="162" hidden="1" customWidth="1"/>
    <col min="14854" max="14854" width="18.7109375" style="162" customWidth="1"/>
    <col min="14855" max="14855" width="9" style="162" customWidth="1"/>
    <col min="14856" max="15103" width="9.140625" style="162"/>
    <col min="15104" max="15104" width="52.7109375" style="162" customWidth="1"/>
    <col min="15105" max="15106" width="18" style="162" customWidth="1"/>
    <col min="15107" max="15107" width="9.140625" style="162"/>
    <col min="15108" max="15108" width="27.28515625" style="162" customWidth="1"/>
    <col min="15109" max="15109" width="0" style="162" hidden="1" customWidth="1"/>
    <col min="15110" max="15110" width="18.7109375" style="162" customWidth="1"/>
    <col min="15111" max="15111" width="9" style="162" customWidth="1"/>
    <col min="15112" max="15359" width="9.140625" style="162"/>
    <col min="15360" max="15360" width="52.7109375" style="162" customWidth="1"/>
    <col min="15361" max="15362" width="18" style="162" customWidth="1"/>
    <col min="15363" max="15363" width="9.140625" style="162"/>
    <col min="15364" max="15364" width="27.28515625" style="162" customWidth="1"/>
    <col min="15365" max="15365" width="0" style="162" hidden="1" customWidth="1"/>
    <col min="15366" max="15366" width="18.7109375" style="162" customWidth="1"/>
    <col min="15367" max="15367" width="9" style="162" customWidth="1"/>
    <col min="15368" max="15615" width="9.140625" style="162"/>
    <col min="15616" max="15616" width="52.7109375" style="162" customWidth="1"/>
    <col min="15617" max="15618" width="18" style="162" customWidth="1"/>
    <col min="15619" max="15619" width="9.140625" style="162"/>
    <col min="15620" max="15620" width="27.28515625" style="162" customWidth="1"/>
    <col min="15621" max="15621" width="0" style="162" hidden="1" customWidth="1"/>
    <col min="15622" max="15622" width="18.7109375" style="162" customWidth="1"/>
    <col min="15623" max="15623" width="9" style="162" customWidth="1"/>
    <col min="15624" max="15871" width="9.140625" style="162"/>
    <col min="15872" max="15872" width="52.7109375" style="162" customWidth="1"/>
    <col min="15873" max="15874" width="18" style="162" customWidth="1"/>
    <col min="15875" max="15875" width="9.140625" style="162"/>
    <col min="15876" max="15876" width="27.28515625" style="162" customWidth="1"/>
    <col min="15877" max="15877" width="0" style="162" hidden="1" customWidth="1"/>
    <col min="15878" max="15878" width="18.7109375" style="162" customWidth="1"/>
    <col min="15879" max="15879" width="9" style="162" customWidth="1"/>
    <col min="15880" max="16127" width="9.140625" style="162"/>
    <col min="16128" max="16128" width="52.7109375" style="162" customWidth="1"/>
    <col min="16129" max="16130" width="18" style="162" customWidth="1"/>
    <col min="16131" max="16131" width="9.140625" style="162"/>
    <col min="16132" max="16132" width="27.28515625" style="162" customWidth="1"/>
    <col min="16133" max="16133" width="0" style="162" hidden="1" customWidth="1"/>
    <col min="16134" max="16134" width="18.7109375" style="162" customWidth="1"/>
    <col min="16135" max="16135" width="9" style="162" customWidth="1"/>
    <col min="16136" max="16384" width="9.140625" style="162"/>
  </cols>
  <sheetData>
    <row r="1" spans="1:3" ht="11.25" customHeight="1" x14ac:dyDescent="0.2">
      <c r="C1" s="164" t="s">
        <v>0</v>
      </c>
    </row>
    <row r="2" spans="1:3" ht="15.75" customHeight="1" x14ac:dyDescent="0.25">
      <c r="A2" s="165" t="s">
        <v>1</v>
      </c>
      <c r="B2" s="166" t="s">
        <v>2</v>
      </c>
      <c r="C2" s="166" t="s">
        <v>3</v>
      </c>
    </row>
    <row r="3" spans="1:3" ht="14.25" customHeight="1" x14ac:dyDescent="0.2">
      <c r="A3" s="167" t="s">
        <v>233</v>
      </c>
      <c r="B3" s="168">
        <v>3286000</v>
      </c>
      <c r="C3" s="169">
        <v>3294619</v>
      </c>
    </row>
    <row r="4" spans="1:3" ht="14.25" customHeight="1" x14ac:dyDescent="0.2">
      <c r="A4" s="167" t="s">
        <v>4</v>
      </c>
      <c r="B4" s="168">
        <v>1410</v>
      </c>
      <c r="C4" s="169">
        <v>1410</v>
      </c>
    </row>
    <row r="5" spans="1:3" ht="14.25" customHeight="1" x14ac:dyDescent="0.2">
      <c r="A5" s="167" t="s">
        <v>5</v>
      </c>
      <c r="B5" s="168">
        <v>36731</v>
      </c>
      <c r="C5" s="169">
        <v>36993</v>
      </c>
    </row>
    <row r="6" spans="1:3" ht="14.25" customHeight="1" x14ac:dyDescent="0.2">
      <c r="A6" s="167" t="s">
        <v>6</v>
      </c>
      <c r="B6" s="168">
        <v>3130</v>
      </c>
      <c r="C6" s="169">
        <f>3283+3+20551</f>
        <v>23837</v>
      </c>
    </row>
    <row r="7" spans="1:3" ht="14.25" customHeight="1" x14ac:dyDescent="0.2">
      <c r="A7" s="167" t="s">
        <v>7</v>
      </c>
      <c r="B7" s="168">
        <v>20200</v>
      </c>
      <c r="C7" s="169">
        <v>20295</v>
      </c>
    </row>
    <row r="8" spans="1:3" ht="14.25" customHeight="1" x14ac:dyDescent="0.2">
      <c r="A8" s="167" t="s">
        <v>8</v>
      </c>
      <c r="B8" s="168">
        <v>10000</v>
      </c>
      <c r="C8" s="169">
        <v>10000</v>
      </c>
    </row>
    <row r="9" spans="1:3" ht="14.25" customHeight="1" x14ac:dyDescent="0.2">
      <c r="A9" s="167" t="s">
        <v>9</v>
      </c>
      <c r="B9" s="168">
        <v>76226</v>
      </c>
      <c r="C9" s="169">
        <v>76226</v>
      </c>
    </row>
    <row r="10" spans="1:3" ht="14.25" customHeight="1" x14ac:dyDescent="0.2">
      <c r="A10" s="170" t="s">
        <v>10</v>
      </c>
      <c r="B10" s="171">
        <v>134996</v>
      </c>
      <c r="C10" s="172">
        <f>157812+60</f>
        <v>157872</v>
      </c>
    </row>
    <row r="11" spans="1:3" ht="14.25" customHeight="1" x14ac:dyDescent="0.2">
      <c r="A11" s="173" t="s">
        <v>27</v>
      </c>
      <c r="B11" s="174">
        <v>6369</v>
      </c>
      <c r="C11" s="175">
        <v>6892</v>
      </c>
    </row>
    <row r="12" spans="1:3" ht="14.25" customHeight="1" x14ac:dyDescent="0.2">
      <c r="A12" s="173" t="s">
        <v>11</v>
      </c>
      <c r="B12" s="174">
        <v>40000</v>
      </c>
      <c r="C12" s="175">
        <f>64037+198</f>
        <v>64235</v>
      </c>
    </row>
    <row r="13" spans="1:3" ht="14.25" customHeight="1" x14ac:dyDescent="0.2">
      <c r="A13" s="173" t="s">
        <v>12</v>
      </c>
      <c r="B13" s="174">
        <v>28815</v>
      </c>
      <c r="C13" s="175">
        <v>28815</v>
      </c>
    </row>
    <row r="14" spans="1:3" ht="14.25" customHeight="1" x14ac:dyDescent="0.2">
      <c r="A14" s="173" t="s">
        <v>234</v>
      </c>
      <c r="B14" s="174">
        <v>264</v>
      </c>
      <c r="C14" s="175">
        <f>5315+1215</f>
        <v>6530</v>
      </c>
    </row>
    <row r="15" spans="1:3" ht="14.25" customHeight="1" x14ac:dyDescent="0.2">
      <c r="A15" s="173" t="s">
        <v>15</v>
      </c>
      <c r="B15" s="174"/>
      <c r="C15" s="175">
        <f>4991306+102+5767</f>
        <v>4997175</v>
      </c>
    </row>
    <row r="16" spans="1:3" ht="14.25" customHeight="1" x14ac:dyDescent="0.2">
      <c r="A16" s="167" t="s">
        <v>13</v>
      </c>
      <c r="B16" s="174"/>
      <c r="C16" s="175">
        <v>6364</v>
      </c>
    </row>
    <row r="17" spans="1:3" ht="14.25" customHeight="1" x14ac:dyDescent="0.2">
      <c r="A17" s="167" t="s">
        <v>14</v>
      </c>
      <c r="B17" s="174"/>
      <c r="C17" s="175">
        <f>10903+467</f>
        <v>11370</v>
      </c>
    </row>
    <row r="18" spans="1:3" ht="14.25" customHeight="1" x14ac:dyDescent="0.2">
      <c r="A18" s="167" t="s">
        <v>16</v>
      </c>
      <c r="B18" s="174"/>
      <c r="C18" s="175">
        <v>1054</v>
      </c>
    </row>
    <row r="19" spans="1:3" ht="14.25" customHeight="1" x14ac:dyDescent="0.2">
      <c r="A19" s="167" t="s">
        <v>235</v>
      </c>
      <c r="B19" s="174"/>
      <c r="C19" s="175">
        <v>1363</v>
      </c>
    </row>
    <row r="20" spans="1:3" ht="14.25" customHeight="1" x14ac:dyDescent="0.2">
      <c r="A20" s="167" t="s">
        <v>236</v>
      </c>
      <c r="B20" s="174"/>
      <c r="C20" s="175">
        <v>208570</v>
      </c>
    </row>
    <row r="21" spans="1:3" ht="14.25" customHeight="1" x14ac:dyDescent="0.2">
      <c r="A21" s="173" t="s">
        <v>237</v>
      </c>
      <c r="B21" s="174"/>
      <c r="C21" s="175">
        <f>7151-50+18269</f>
        <v>25370</v>
      </c>
    </row>
    <row r="22" spans="1:3" ht="14.25" customHeight="1" x14ac:dyDescent="0.2">
      <c r="A22" s="167" t="s">
        <v>238</v>
      </c>
      <c r="B22" s="174"/>
      <c r="C22" s="175">
        <f>18387+29245+1096</f>
        <v>48728</v>
      </c>
    </row>
    <row r="23" spans="1:3" ht="14.25" customHeight="1" x14ac:dyDescent="0.2">
      <c r="A23" s="173" t="s">
        <v>239</v>
      </c>
      <c r="B23" s="174"/>
      <c r="C23" s="175">
        <f>28686+4541</f>
        <v>33227</v>
      </c>
    </row>
    <row r="24" spans="1:3" ht="14.25" customHeight="1" x14ac:dyDescent="0.2">
      <c r="A24" s="167" t="s">
        <v>240</v>
      </c>
      <c r="B24" s="174"/>
      <c r="C24" s="175">
        <f>428391+87557</f>
        <v>515948</v>
      </c>
    </row>
    <row r="25" spans="1:3" ht="14.25" customHeight="1" x14ac:dyDescent="0.2">
      <c r="A25" s="173" t="s">
        <v>241</v>
      </c>
      <c r="B25" s="174"/>
      <c r="C25" s="175">
        <f>387291+407+599+1786+764+626+1649+731+2076</f>
        <v>395929</v>
      </c>
    </row>
    <row r="26" spans="1:3" ht="14.25" x14ac:dyDescent="0.2">
      <c r="A26" s="173" t="s">
        <v>242</v>
      </c>
      <c r="B26" s="174">
        <v>774593</v>
      </c>
      <c r="C26" s="175">
        <v>774593</v>
      </c>
    </row>
    <row r="27" spans="1:3" ht="14.25" x14ac:dyDescent="0.2">
      <c r="A27" s="173" t="s">
        <v>243</v>
      </c>
      <c r="B27" s="174"/>
      <c r="C27" s="175">
        <f>106464-342+173</f>
        <v>106295</v>
      </c>
    </row>
    <row r="28" spans="1:3" ht="15" x14ac:dyDescent="0.25">
      <c r="A28" s="165" t="s">
        <v>17</v>
      </c>
      <c r="B28" s="176">
        <f>SUM(B3:B26)</f>
        <v>4418734</v>
      </c>
      <c r="C28" s="177">
        <f>SUM(C3:C27)</f>
        <v>10853710</v>
      </c>
    </row>
    <row r="29" spans="1:3" ht="15.75" customHeight="1" x14ac:dyDescent="0.2">
      <c r="A29" s="178" t="s">
        <v>18</v>
      </c>
      <c r="B29" s="179">
        <v>-6359</v>
      </c>
      <c r="C29" s="180">
        <v>-6371</v>
      </c>
    </row>
    <row r="30" spans="1:3" ht="15.75" thickBot="1" x14ac:dyDescent="0.3">
      <c r="A30" s="181" t="s">
        <v>19</v>
      </c>
      <c r="B30" s="182">
        <f>B28+B29</f>
        <v>4412375</v>
      </c>
      <c r="C30" s="182">
        <f>C28+C29</f>
        <v>10847339</v>
      </c>
    </row>
    <row r="31" spans="1:3" ht="5.25" customHeight="1" thickTop="1" x14ac:dyDescent="0.2">
      <c r="A31" s="183"/>
      <c r="B31" s="184"/>
    </row>
    <row r="32" spans="1:3" ht="15" x14ac:dyDescent="0.25">
      <c r="A32" s="165" t="s">
        <v>21</v>
      </c>
      <c r="B32" s="185" t="s">
        <v>2</v>
      </c>
      <c r="C32" s="166" t="s">
        <v>3</v>
      </c>
    </row>
    <row r="33" spans="1:3" ht="14.25" x14ac:dyDescent="0.2">
      <c r="A33" s="170" t="s">
        <v>22</v>
      </c>
      <c r="B33" s="186">
        <v>1696349</v>
      </c>
      <c r="C33" s="187">
        <f>1733550+18269+20551+173+1181</f>
        <v>1773724</v>
      </c>
    </row>
    <row r="34" spans="1:3" ht="14.25" x14ac:dyDescent="0.2">
      <c r="A34" s="170" t="s">
        <v>23</v>
      </c>
      <c r="B34" s="186">
        <v>1444802</v>
      </c>
      <c r="C34" s="187">
        <f>1447108+60</f>
        <v>1447168</v>
      </c>
    </row>
    <row r="35" spans="1:3" ht="14.25" x14ac:dyDescent="0.2">
      <c r="A35" s="173" t="s">
        <v>27</v>
      </c>
      <c r="B35" s="186">
        <v>6369</v>
      </c>
      <c r="C35" s="187">
        <v>6892</v>
      </c>
    </row>
    <row r="36" spans="1:3" ht="14.25" x14ac:dyDescent="0.2">
      <c r="A36" s="173" t="s">
        <v>11</v>
      </c>
      <c r="B36" s="186">
        <v>40000</v>
      </c>
      <c r="C36" s="187">
        <f>64037+198</f>
        <v>64235</v>
      </c>
    </row>
    <row r="37" spans="1:3" ht="14.25" x14ac:dyDescent="0.2">
      <c r="A37" s="173" t="s">
        <v>244</v>
      </c>
      <c r="B37" s="186">
        <v>79076</v>
      </c>
      <c r="C37" s="187">
        <v>79076</v>
      </c>
    </row>
    <row r="38" spans="1:3" ht="14.25" x14ac:dyDescent="0.2">
      <c r="A38" s="173" t="s">
        <v>24</v>
      </c>
      <c r="B38" s="186">
        <v>261012</v>
      </c>
      <c r="C38" s="187">
        <f>260132+34</f>
        <v>260166</v>
      </c>
    </row>
    <row r="39" spans="1:3" ht="14.25" x14ac:dyDescent="0.2">
      <c r="A39" s="173" t="s">
        <v>245</v>
      </c>
      <c r="B39" s="186">
        <v>16584</v>
      </c>
      <c r="C39" s="187">
        <v>16584</v>
      </c>
    </row>
    <row r="40" spans="1:3" ht="14.25" x14ac:dyDescent="0.2">
      <c r="A40" s="173" t="s">
        <v>246</v>
      </c>
      <c r="B40" s="186">
        <v>828527</v>
      </c>
      <c r="C40" s="187">
        <v>828527</v>
      </c>
    </row>
    <row r="41" spans="1:3" ht="14.25" x14ac:dyDescent="0.2">
      <c r="A41" s="173" t="s">
        <v>247</v>
      </c>
      <c r="B41" s="186">
        <v>10044</v>
      </c>
      <c r="C41" s="187">
        <v>10044</v>
      </c>
    </row>
    <row r="42" spans="1:3" ht="14.25" x14ac:dyDescent="0.2">
      <c r="A42" s="173" t="s">
        <v>15</v>
      </c>
      <c r="B42" s="186"/>
      <c r="C42" s="187">
        <f>4991306+102+5767</f>
        <v>4997175</v>
      </c>
    </row>
    <row r="43" spans="1:3" ht="14.25" x14ac:dyDescent="0.2">
      <c r="A43" s="167" t="s">
        <v>13</v>
      </c>
      <c r="B43" s="186"/>
      <c r="C43" s="187">
        <v>6364</v>
      </c>
    </row>
    <row r="44" spans="1:3" ht="14.25" x14ac:dyDescent="0.2">
      <c r="A44" s="167" t="s">
        <v>14</v>
      </c>
      <c r="B44" s="186"/>
      <c r="C44" s="187">
        <f>10903+467</f>
        <v>11370</v>
      </c>
    </row>
    <row r="45" spans="1:3" ht="14.25" x14ac:dyDescent="0.2">
      <c r="A45" s="167" t="s">
        <v>16</v>
      </c>
      <c r="B45" s="186"/>
      <c r="C45" s="187">
        <v>1054</v>
      </c>
    </row>
    <row r="46" spans="1:3" ht="14.25" x14ac:dyDescent="0.2">
      <c r="A46" s="167" t="s">
        <v>235</v>
      </c>
      <c r="B46" s="186"/>
      <c r="C46" s="187">
        <v>1363</v>
      </c>
    </row>
    <row r="47" spans="1:3" ht="14.25" x14ac:dyDescent="0.2">
      <c r="A47" s="167" t="s">
        <v>236</v>
      </c>
      <c r="B47" s="186"/>
      <c r="C47" s="187">
        <v>208570</v>
      </c>
    </row>
    <row r="48" spans="1:3" ht="14.25" x14ac:dyDescent="0.2">
      <c r="A48" s="173" t="s">
        <v>237</v>
      </c>
      <c r="B48" s="186"/>
      <c r="C48" s="187">
        <f>7151-50</f>
        <v>7101</v>
      </c>
    </row>
    <row r="49" spans="1:3" ht="14.25" x14ac:dyDescent="0.2">
      <c r="A49" s="167" t="s">
        <v>238</v>
      </c>
      <c r="B49" s="186"/>
      <c r="C49" s="187">
        <f>17461+29245+1096</f>
        <v>47802</v>
      </c>
    </row>
    <row r="50" spans="1:3" ht="14.25" customHeight="1" x14ac:dyDescent="0.2">
      <c r="A50" s="173" t="s">
        <v>239</v>
      </c>
      <c r="B50" s="186"/>
      <c r="C50" s="187">
        <f>28686+4541</f>
        <v>33227</v>
      </c>
    </row>
    <row r="51" spans="1:3" ht="14.25" x14ac:dyDescent="0.2">
      <c r="A51" s="167" t="s">
        <v>240</v>
      </c>
      <c r="B51" s="186"/>
      <c r="C51" s="187">
        <f>428391+87557</f>
        <v>515948</v>
      </c>
    </row>
    <row r="52" spans="1:3" ht="14.25" x14ac:dyDescent="0.2">
      <c r="A52" s="173" t="s">
        <v>241</v>
      </c>
      <c r="B52" s="186"/>
      <c r="C52" s="187">
        <f>386433+407+599+1786+764+626+1649+731+2076</f>
        <v>395071</v>
      </c>
    </row>
    <row r="53" spans="1:3" ht="14.25" x14ac:dyDescent="0.2">
      <c r="A53" s="173" t="s">
        <v>248</v>
      </c>
      <c r="B53" s="186">
        <v>35971</v>
      </c>
      <c r="C53" s="187">
        <v>35971</v>
      </c>
    </row>
    <row r="54" spans="1:3" ht="14.25" x14ac:dyDescent="0.2">
      <c r="A54" s="173" t="s">
        <v>243</v>
      </c>
      <c r="B54" s="186"/>
      <c r="C54" s="187">
        <f>106617+3-342</f>
        <v>106278</v>
      </c>
    </row>
    <row r="55" spans="1:3" ht="15" x14ac:dyDescent="0.25">
      <c r="A55" s="165" t="s">
        <v>25</v>
      </c>
      <c r="B55" s="176">
        <f>SUM(B33:B53)</f>
        <v>4418734</v>
      </c>
      <c r="C55" s="177">
        <f>SUM(C33:C54)</f>
        <v>10853710</v>
      </c>
    </row>
    <row r="56" spans="1:3" ht="14.25" x14ac:dyDescent="0.2">
      <c r="A56" s="178" t="s">
        <v>18</v>
      </c>
      <c r="B56" s="179">
        <v>-6359</v>
      </c>
      <c r="C56" s="180">
        <v>-6371</v>
      </c>
    </row>
    <row r="57" spans="1:3" ht="15.75" thickBot="1" x14ac:dyDescent="0.3">
      <c r="A57" s="181" t="s">
        <v>26</v>
      </c>
      <c r="B57" s="182">
        <f>+B55+B56</f>
        <v>4412375</v>
      </c>
      <c r="C57" s="182">
        <f>+C55+C56</f>
        <v>10847339</v>
      </c>
    </row>
    <row r="58" spans="1:3" ht="13.5" thickTop="1" x14ac:dyDescent="0.2">
      <c r="A58" s="183" t="s">
        <v>20</v>
      </c>
      <c r="B58" s="184"/>
    </row>
    <row r="59" spans="1:3" ht="14.25" x14ac:dyDescent="0.2">
      <c r="C59" s="172"/>
    </row>
    <row r="65" spans="2:3" ht="14.25" x14ac:dyDescent="0.2">
      <c r="B65" s="162"/>
      <c r="C65" s="188"/>
    </row>
    <row r="66" spans="2:3" ht="14.25" x14ac:dyDescent="0.2">
      <c r="B66" s="162"/>
      <c r="C66" s="188"/>
    </row>
  </sheetData>
  <phoneticPr fontId="1" type="noConversion"/>
  <pageMargins left="0.98425196850393704" right="0.98425196850393704" top="0.55118110236220474" bottom="0.9055118110236221" header="0.31496062992125984" footer="0.39370078740157483"/>
  <pageSetup paperSize="9" scale="92" firstPageNumber="14" orientation="portrait" r:id="rId1"/>
  <headerFooter alignWithMargins="0">
    <oddHeader>&amp;C&amp;"Arial,Kurzíva"Příloha č. 3 - Upravený rozpočet Olomouckého kraje na rok 2011 po schválení rozpočtových změn</oddHeader>
    <oddFooter xml:space="preserve">&amp;L&amp;"Arial,Kurzíva"ZOK 22.9.2011
4.1.1. - Rozpočet OK 2011 - rozpočtové změny DODATEK&amp;KFF0000 &amp;K000000č. 1&amp;K000000
Příloha č.3: Upravený rozpočet OK na rok 2011 po schválení rozpočtových změn&amp;R&amp;"Arial,Kurzíva"Strana &amp;P (celkem 33)&amp;"Arial,Obyčejné"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2</vt:i4>
      </vt:variant>
    </vt:vector>
  </HeadingPairs>
  <TitlesOfParts>
    <vt:vector size="5" baseType="lpstr">
      <vt:lpstr>Příloha č. 1</vt:lpstr>
      <vt:lpstr>Příloha č. 2</vt:lpstr>
      <vt:lpstr>Příloha  č. 3</vt:lpstr>
      <vt:lpstr>'Příloha č. 1'!Oblast_tisku</vt:lpstr>
      <vt:lpstr>'Příloha č. 2'!Oblast_tisku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Stašková Vendula</cp:lastModifiedBy>
  <cp:lastPrinted>2011-09-13T11:14:35Z</cp:lastPrinted>
  <dcterms:created xsi:type="dcterms:W3CDTF">2007-02-21T09:44:06Z</dcterms:created>
  <dcterms:modified xsi:type="dcterms:W3CDTF">2011-09-26T09:01:49Z</dcterms:modified>
</cp:coreProperties>
</file>